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defaultThemeVersion="124226"/>
  <bookViews>
    <workbookView xWindow="1065" yWindow="345" windowWidth="19320" windowHeight="9165"/>
  </bookViews>
  <sheets>
    <sheet name="Menu" sheetId="1" r:id="rId1"/>
    <sheet name="Activity Definitions" sheetId="2" r:id="rId2"/>
    <sheet name="Activity Classification" sheetId="3" r:id="rId3"/>
    <sheet name="Indirect vs Direct" sheetId="4" r:id="rId4"/>
    <sheet name="Staff cost-OST" sheetId="5" r:id="rId5"/>
    <sheet name="Staff time-OST" sheetId="7" r:id="rId6"/>
    <sheet name="Staff unit cost-OST (HIDE)" sheetId="9" state="hidden" r:id="rId7"/>
    <sheet name="Staff unit cost-NSP" sheetId="8" r:id="rId8"/>
    <sheet name="Commodities-OST" sheetId="11" r:id="rId9"/>
    <sheet name="Commodities-NSP" sheetId="10" r:id="rId10"/>
    <sheet name="Medical equipment- NSP &amp; OST" sheetId="16" r:id="rId11"/>
    <sheet name="Other direct- NSP &amp; OST" sheetId="15" r:id="rId12"/>
    <sheet name="Nonmedical equipment- NSP &amp; OST" sheetId="19" r:id="rId13"/>
    <sheet name="Overhead- NSP &amp; OST" sheetId="14" r:id="rId14"/>
    <sheet name="OVERALL UNIT COSTS" sheetId="17" r:id="rId15"/>
    <sheet name="Dropdown 1-HIDE" sheetId="6" state="hidden" r:id="rId16"/>
    <sheet name="Dropdown 2-HIDE" sheetId="12" state="hidden" r:id="rId17"/>
  </sheets>
  <definedNames>
    <definedName name="costing_based">'Dropdown 1-HIDE'!$A$13:$A$14</definedName>
    <definedName name="NSP">'Dropdown 1-HIDE'!$B$1:$B$3</definedName>
    <definedName name="NSPactivities">'Activity Definitions'!$A$6:$A$31</definedName>
    <definedName name="NSPADD">'Dropdown 1-HIDE'!$H$25:$H$46</definedName>
    <definedName name="NSPCORE">'Dropdown 1-HIDE'!$H$2:$H$23</definedName>
    <definedName name="NSPNON">'Dropdown 1-HIDE'!$H$48:$H$69</definedName>
    <definedName name="OST">'Dropdown 2-HIDE'!$D$1:$F$1</definedName>
    <definedName name="OSTactivities">'Activity Definitions'!$E$6:$E$31</definedName>
    <definedName name="OSTADD">'Dropdown 1-HIDE'!$I$25:$I$46</definedName>
    <definedName name="OSTCORE">'Dropdown 1-HIDE'!$I$2:$I$23</definedName>
    <definedName name="OSTNON">'Dropdown 1-HIDE'!$I$48:$I$69</definedName>
    <definedName name="Yes">'Dropdown 1-HIDE'!$A$9:$A$10</definedName>
    <definedName name="ОЗТ_Высокая">'Dropdown 2-HIDE'!$D$2:$D$23</definedName>
    <definedName name="ОЗТ_низкая">'Dropdown 2-HIDE'!$F$2:$F$23</definedName>
    <definedName name="ОЗТ_Средняя">'Dropdown 2-HIDE'!$E$2:$E$23</definedName>
    <definedName name="ПИШ_Высокая">'Dropdown 1-HIDE'!$C$1:$C$22</definedName>
    <definedName name="ПИШ_Низкая">'Dropdown 1-HIDE'!$E$1:$E$22</definedName>
    <definedName name="ПИШ_Средняя">'Dropdown 1-HIDE'!$D$1:$D$22</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A18" i="17" l="1"/>
  <c r="AA19" i="17"/>
  <c r="Z29" i="17" l="1"/>
  <c r="Z30" i="17"/>
  <c r="Z31" i="17"/>
  <c r="Z32" i="17"/>
  <c r="Z33" i="17"/>
  <c r="Z34" i="17"/>
  <c r="Z35" i="17"/>
  <c r="Z36" i="17"/>
  <c r="Z37" i="17"/>
  <c r="AA28" i="17"/>
  <c r="AB28" i="17"/>
  <c r="AC28" i="17"/>
  <c r="Z28" i="17"/>
  <c r="Z18" i="17"/>
  <c r="Z19" i="17"/>
  <c r="Z20" i="17"/>
  <c r="Z21" i="17"/>
  <c r="Z22" i="17"/>
  <c r="Z23" i="17"/>
  <c r="Z24" i="17"/>
  <c r="Z25" i="17"/>
  <c r="Z26" i="17"/>
  <c r="AA17" i="17"/>
  <c r="AB17" i="17"/>
  <c r="AC17" i="17"/>
  <c r="Z17" i="17"/>
  <c r="D35" i="17" l="1"/>
  <c r="C35" i="17"/>
  <c r="B35" i="17"/>
  <c r="K18" i="3" l="1"/>
  <c r="K17" i="3"/>
  <c r="K16" i="3"/>
  <c r="K13" i="3"/>
  <c r="K12" i="3"/>
  <c r="K11" i="3"/>
  <c r="O21" i="16"/>
  <c r="O22" i="16"/>
  <c r="O23" i="16"/>
  <c r="O24" i="16"/>
  <c r="O25" i="16"/>
  <c r="O26" i="16"/>
  <c r="O27" i="16"/>
  <c r="O28" i="16"/>
  <c r="O29" i="16"/>
  <c r="O30" i="16"/>
  <c r="O31" i="16"/>
  <c r="O32" i="16"/>
  <c r="O33" i="16"/>
  <c r="O34" i="16"/>
  <c r="O35" i="16"/>
  <c r="O36" i="16"/>
  <c r="O37" i="16"/>
  <c r="O20" i="16"/>
  <c r="M21" i="16"/>
  <c r="M22" i="16"/>
  <c r="M23" i="16"/>
  <c r="M24" i="16"/>
  <c r="M25" i="16"/>
  <c r="M26" i="16"/>
  <c r="M27" i="16"/>
  <c r="M28" i="16"/>
  <c r="M29" i="16"/>
  <c r="M30" i="16"/>
  <c r="M31" i="16"/>
  <c r="M32" i="16"/>
  <c r="M33" i="16"/>
  <c r="M34" i="16"/>
  <c r="M35" i="16"/>
  <c r="M36" i="16"/>
  <c r="M37" i="16"/>
  <c r="M20" i="16"/>
  <c r="O11" i="16"/>
  <c r="O12" i="16"/>
  <c r="O13" i="16"/>
  <c r="O14" i="16"/>
  <c r="O15" i="16"/>
  <c r="O16" i="16"/>
  <c r="O17" i="16"/>
  <c r="O18" i="16"/>
  <c r="O10" i="16"/>
  <c r="K21" i="16"/>
  <c r="K22" i="16"/>
  <c r="K23" i="16"/>
  <c r="K24" i="16"/>
  <c r="K25" i="16"/>
  <c r="K26" i="16"/>
  <c r="K27" i="16"/>
  <c r="K28" i="16"/>
  <c r="K29" i="16"/>
  <c r="K30" i="16"/>
  <c r="K31" i="16"/>
  <c r="K32" i="16"/>
  <c r="K33" i="16"/>
  <c r="K34" i="16"/>
  <c r="K35" i="16"/>
  <c r="K36" i="16"/>
  <c r="K37" i="16"/>
  <c r="K20" i="16"/>
  <c r="M11" i="16"/>
  <c r="M12" i="16"/>
  <c r="M13" i="16"/>
  <c r="M14" i="16"/>
  <c r="M15" i="16"/>
  <c r="M16" i="16"/>
  <c r="M17" i="16"/>
  <c r="M18" i="16"/>
  <c r="M10" i="16"/>
  <c r="K11" i="16"/>
  <c r="K12" i="16"/>
  <c r="K13" i="16"/>
  <c r="K14" i="16"/>
  <c r="K15" i="16"/>
  <c r="K16" i="16"/>
  <c r="K17" i="16"/>
  <c r="K18" i="16"/>
  <c r="K10" i="16"/>
  <c r="D24" i="17" l="1"/>
  <c r="B24" i="17"/>
  <c r="C24" i="17"/>
  <c r="D30" i="17"/>
  <c r="C30" i="17"/>
  <c r="B30" i="17"/>
  <c r="O49" i="10" l="1"/>
  <c r="M49" i="10"/>
  <c r="K49" i="10"/>
  <c r="O48" i="10"/>
  <c r="M48" i="10"/>
  <c r="K48" i="10"/>
  <c r="O47" i="10"/>
  <c r="M47" i="10"/>
  <c r="K47" i="10"/>
  <c r="O46" i="10"/>
  <c r="M46" i="10"/>
  <c r="K46" i="10"/>
  <c r="N46" i="11"/>
  <c r="L46" i="11"/>
  <c r="J46" i="11"/>
  <c r="N45" i="11"/>
  <c r="L45" i="11"/>
  <c r="J45" i="11"/>
  <c r="N44" i="11"/>
  <c r="L44" i="11"/>
  <c r="J44" i="11"/>
  <c r="N43" i="11"/>
  <c r="L43" i="11"/>
  <c r="J43" i="11"/>
  <c r="N42" i="11"/>
  <c r="L42" i="11"/>
  <c r="J42" i="11"/>
  <c r="H10" i="10" l="1"/>
  <c r="H25" i="11"/>
  <c r="G11" i="3" l="1"/>
  <c r="G12" i="3"/>
  <c r="G13" i="3"/>
  <c r="G7" i="2"/>
  <c r="C7" i="2"/>
  <c r="Y141" i="14" l="1"/>
  <c r="X141" i="14"/>
  <c r="W141" i="14"/>
  <c r="Y140" i="14"/>
  <c r="X140" i="14"/>
  <c r="W140" i="14"/>
  <c r="Y139" i="14"/>
  <c r="X139" i="14"/>
  <c r="W139" i="14"/>
  <c r="Y138" i="14"/>
  <c r="X138" i="14"/>
  <c r="W138" i="14"/>
  <c r="Y137" i="14"/>
  <c r="X137" i="14"/>
  <c r="W137" i="14"/>
  <c r="Y136" i="14"/>
  <c r="X136" i="14"/>
  <c r="W136" i="14"/>
  <c r="Y135" i="14"/>
  <c r="X135" i="14"/>
  <c r="W135" i="14"/>
  <c r="Y134" i="14"/>
  <c r="X134" i="14"/>
  <c r="W134" i="14"/>
  <c r="Y133" i="14"/>
  <c r="X133" i="14"/>
  <c r="W133" i="14"/>
  <c r="Y132" i="14"/>
  <c r="X132" i="14"/>
  <c r="W132" i="14"/>
  <c r="Y131" i="14"/>
  <c r="X131" i="14"/>
  <c r="W131" i="14"/>
  <c r="Y130" i="14"/>
  <c r="X130" i="14"/>
  <c r="W130" i="14"/>
  <c r="Y129" i="14"/>
  <c r="X129" i="14"/>
  <c r="W129" i="14"/>
  <c r="Y128" i="14"/>
  <c r="X128" i="14"/>
  <c r="W128" i="14"/>
  <c r="Y127" i="14"/>
  <c r="X127" i="14"/>
  <c r="W127" i="14"/>
  <c r="Y126" i="14"/>
  <c r="X126" i="14"/>
  <c r="W126" i="14"/>
  <c r="Y125" i="14"/>
  <c r="X125" i="14"/>
  <c r="W125" i="14"/>
  <c r="Y124" i="14"/>
  <c r="X124" i="14"/>
  <c r="W124" i="14"/>
  <c r="Y123" i="14"/>
  <c r="X123" i="14"/>
  <c r="W123" i="14"/>
  <c r="Y122" i="14"/>
  <c r="X122" i="14"/>
  <c r="W122" i="14"/>
  <c r="Y121" i="14"/>
  <c r="X121" i="14"/>
  <c r="W121" i="14"/>
  <c r="Y120" i="14"/>
  <c r="X120" i="14"/>
  <c r="W120" i="14"/>
  <c r="Y119" i="14"/>
  <c r="X119" i="14"/>
  <c r="W119" i="14"/>
  <c r="Y118" i="14"/>
  <c r="X118" i="14"/>
  <c r="W118" i="14"/>
  <c r="Y117" i="14"/>
  <c r="X117" i="14"/>
  <c r="W117" i="14"/>
  <c r="Y116" i="14"/>
  <c r="X116" i="14"/>
  <c r="W116" i="14"/>
  <c r="Y115" i="14"/>
  <c r="X115" i="14"/>
  <c r="W115" i="14"/>
  <c r="Y114" i="14"/>
  <c r="X114" i="14"/>
  <c r="W114" i="14"/>
  <c r="Y113" i="14"/>
  <c r="X113" i="14"/>
  <c r="W113" i="14"/>
  <c r="Y112" i="14"/>
  <c r="X112" i="14"/>
  <c r="W112" i="14"/>
  <c r="Y111" i="14"/>
  <c r="X111" i="14"/>
  <c r="W111" i="14"/>
  <c r="Y110" i="14"/>
  <c r="X110" i="14"/>
  <c r="W110" i="14"/>
  <c r="Y109" i="14"/>
  <c r="X109" i="14"/>
  <c r="W109" i="14"/>
  <c r="Y108" i="14"/>
  <c r="X108" i="14"/>
  <c r="W108" i="14"/>
  <c r="Y107" i="14"/>
  <c r="X107" i="14"/>
  <c r="W107" i="14"/>
  <c r="Y106" i="14"/>
  <c r="X106" i="14"/>
  <c r="W106" i="14"/>
  <c r="Y105" i="14"/>
  <c r="X105" i="14"/>
  <c r="W105" i="14"/>
  <c r="Y104" i="14"/>
  <c r="X104" i="14"/>
  <c r="W104" i="14"/>
  <c r="Y103" i="14"/>
  <c r="X103" i="14"/>
  <c r="W103" i="14"/>
  <c r="Y102" i="14"/>
  <c r="X102" i="14"/>
  <c r="W102" i="14"/>
  <c r="Y101" i="14"/>
  <c r="X101" i="14"/>
  <c r="W101" i="14"/>
  <c r="Y100" i="14"/>
  <c r="X100" i="14"/>
  <c r="W100" i="14"/>
  <c r="J8" i="8" l="1"/>
  <c r="I8" i="8"/>
  <c r="H8" i="8"/>
  <c r="G17" i="3" l="1"/>
  <c r="G18" i="3"/>
  <c r="G16" i="3"/>
  <c r="J45" i="15" l="1"/>
  <c r="G45" i="15"/>
  <c r="J44" i="15"/>
  <c r="G44" i="15"/>
  <c r="J32" i="15"/>
  <c r="G32" i="15"/>
  <c r="J31" i="15"/>
  <c r="G31" i="15"/>
  <c r="G20" i="15"/>
  <c r="J20" i="15"/>
  <c r="G19" i="15"/>
  <c r="J19" i="15"/>
  <c r="W18" i="14"/>
  <c r="X18" i="14"/>
  <c r="Y18" i="14"/>
  <c r="W19" i="14"/>
  <c r="X19" i="14"/>
  <c r="Y19" i="14"/>
  <c r="W20" i="14"/>
  <c r="X20" i="14"/>
  <c r="Y20" i="14"/>
  <c r="W21" i="14"/>
  <c r="X21" i="14"/>
  <c r="Y21" i="14"/>
  <c r="W22" i="14"/>
  <c r="X22" i="14"/>
  <c r="Y22" i="14"/>
  <c r="W23" i="14"/>
  <c r="X23" i="14"/>
  <c r="Y23" i="14"/>
  <c r="W24" i="14"/>
  <c r="X24" i="14"/>
  <c r="Y24" i="14"/>
  <c r="W25" i="14"/>
  <c r="X25" i="14"/>
  <c r="Y25" i="14"/>
  <c r="W26" i="14"/>
  <c r="X26" i="14"/>
  <c r="Y26" i="14"/>
  <c r="W27" i="14"/>
  <c r="X27" i="14"/>
  <c r="Y27" i="14"/>
  <c r="W28" i="14"/>
  <c r="X28" i="14"/>
  <c r="Y28" i="14"/>
  <c r="W29" i="14"/>
  <c r="X29" i="14"/>
  <c r="Y29" i="14"/>
  <c r="W30" i="14"/>
  <c r="X30" i="14"/>
  <c r="Y30" i="14"/>
  <c r="W31" i="14"/>
  <c r="X31" i="14"/>
  <c r="Y31" i="14"/>
  <c r="W32" i="14"/>
  <c r="X32" i="14"/>
  <c r="Y32" i="14"/>
  <c r="W33" i="14"/>
  <c r="X33" i="14"/>
  <c r="Y33" i="14"/>
  <c r="W34" i="14"/>
  <c r="X34" i="14"/>
  <c r="Y34" i="14"/>
  <c r="W35" i="14"/>
  <c r="X35" i="14"/>
  <c r="Y35" i="14"/>
  <c r="W36" i="14"/>
  <c r="X36" i="14"/>
  <c r="Y36" i="14"/>
  <c r="W37" i="14"/>
  <c r="X37" i="14"/>
  <c r="Y37" i="14"/>
  <c r="W38" i="14"/>
  <c r="X38" i="14"/>
  <c r="Y38" i="14"/>
  <c r="W39" i="14"/>
  <c r="X39" i="14"/>
  <c r="Y39" i="14"/>
  <c r="W40" i="14"/>
  <c r="X40" i="14"/>
  <c r="Y40" i="14"/>
  <c r="W41" i="14"/>
  <c r="X41" i="14"/>
  <c r="Y41" i="14"/>
  <c r="W42" i="14"/>
  <c r="X42" i="14"/>
  <c r="Y42" i="14"/>
  <c r="W43" i="14"/>
  <c r="X43" i="14"/>
  <c r="Y43" i="14"/>
  <c r="W44" i="14"/>
  <c r="X44" i="14"/>
  <c r="Y44" i="14"/>
  <c r="W45" i="14"/>
  <c r="X45" i="14"/>
  <c r="Y45" i="14"/>
  <c r="W46" i="14"/>
  <c r="X46" i="14"/>
  <c r="Y46" i="14"/>
  <c r="W47" i="14"/>
  <c r="X47" i="14"/>
  <c r="Y47" i="14"/>
  <c r="W48" i="14"/>
  <c r="X48" i="14"/>
  <c r="Y48" i="14"/>
  <c r="W49" i="14"/>
  <c r="X49" i="14"/>
  <c r="Y49" i="14"/>
  <c r="W50" i="14"/>
  <c r="X50" i="14"/>
  <c r="Y50" i="14"/>
  <c r="W51" i="14"/>
  <c r="X51" i="14"/>
  <c r="Y51" i="14"/>
  <c r="W52" i="14"/>
  <c r="X52" i="14"/>
  <c r="Y52" i="14"/>
  <c r="W53" i="14"/>
  <c r="X53" i="14"/>
  <c r="Y53" i="14"/>
  <c r="W54" i="14"/>
  <c r="X54" i="14"/>
  <c r="Y54" i="14"/>
  <c r="W55" i="14"/>
  <c r="X55" i="14"/>
  <c r="Y55" i="14"/>
  <c r="W56" i="14"/>
  <c r="X56" i="14"/>
  <c r="Y56" i="14"/>
  <c r="W57" i="14"/>
  <c r="X57" i="14"/>
  <c r="Y57" i="14"/>
  <c r="W58" i="14"/>
  <c r="X58" i="14"/>
  <c r="Y58" i="14"/>
  <c r="W59" i="14"/>
  <c r="X59" i="14"/>
  <c r="Y59" i="14"/>
  <c r="W60" i="14"/>
  <c r="X60" i="14"/>
  <c r="Y60" i="14"/>
  <c r="W61" i="14"/>
  <c r="X61" i="14"/>
  <c r="Y61" i="14"/>
  <c r="W62" i="14"/>
  <c r="X62" i="14"/>
  <c r="Y62" i="14"/>
  <c r="W63" i="14"/>
  <c r="X63" i="14"/>
  <c r="Y63" i="14"/>
  <c r="W64" i="14"/>
  <c r="X64" i="14"/>
  <c r="Y64" i="14"/>
  <c r="W65" i="14"/>
  <c r="X65" i="14"/>
  <c r="Y65" i="14"/>
  <c r="W66" i="14"/>
  <c r="X66" i="14"/>
  <c r="Y66" i="14"/>
  <c r="W67" i="14"/>
  <c r="X67" i="14"/>
  <c r="Y67" i="14"/>
  <c r="W68" i="14"/>
  <c r="X68" i="14"/>
  <c r="Y68" i="14"/>
  <c r="W69" i="14"/>
  <c r="X69" i="14"/>
  <c r="Y69" i="14"/>
  <c r="W70" i="14"/>
  <c r="X70" i="14"/>
  <c r="Y70" i="14"/>
  <c r="W71" i="14"/>
  <c r="X71" i="14"/>
  <c r="Y71" i="14"/>
  <c r="W72" i="14"/>
  <c r="X72" i="14"/>
  <c r="Y72" i="14"/>
  <c r="W73" i="14"/>
  <c r="X73" i="14"/>
  <c r="Y73" i="14"/>
  <c r="W74" i="14"/>
  <c r="X74" i="14"/>
  <c r="Y74" i="14"/>
  <c r="W75" i="14"/>
  <c r="X75" i="14"/>
  <c r="Y75" i="14"/>
  <c r="W76" i="14"/>
  <c r="X76" i="14"/>
  <c r="Y76" i="14"/>
  <c r="W77" i="14"/>
  <c r="X77" i="14"/>
  <c r="Y77" i="14"/>
  <c r="W78" i="14"/>
  <c r="X78" i="14"/>
  <c r="Y78" i="14"/>
  <c r="W79" i="14"/>
  <c r="X79" i="14"/>
  <c r="Y79" i="14"/>
  <c r="W80" i="14"/>
  <c r="X80" i="14"/>
  <c r="Y80" i="14"/>
  <c r="W81" i="14"/>
  <c r="X81" i="14"/>
  <c r="Y81" i="14"/>
  <c r="W82" i="14"/>
  <c r="X82" i="14"/>
  <c r="Y82" i="14"/>
  <c r="W83" i="14"/>
  <c r="X83" i="14"/>
  <c r="Y83" i="14"/>
  <c r="W84" i="14"/>
  <c r="X84" i="14"/>
  <c r="Y84" i="14"/>
  <c r="W85" i="14"/>
  <c r="X85" i="14"/>
  <c r="Y85" i="14"/>
  <c r="W86" i="14"/>
  <c r="X86" i="14"/>
  <c r="Y86" i="14"/>
  <c r="W87" i="14"/>
  <c r="X87" i="14"/>
  <c r="Y87" i="14"/>
  <c r="W88" i="14"/>
  <c r="X88" i="14"/>
  <c r="Y88" i="14"/>
  <c r="W89" i="14"/>
  <c r="X89" i="14"/>
  <c r="Y89" i="14"/>
  <c r="W90" i="14"/>
  <c r="X90" i="14"/>
  <c r="Y90" i="14"/>
  <c r="W91" i="14"/>
  <c r="X91" i="14"/>
  <c r="Y91" i="14"/>
  <c r="W92" i="14"/>
  <c r="X92" i="14"/>
  <c r="Y92" i="14"/>
  <c r="W93" i="14"/>
  <c r="X93" i="14"/>
  <c r="Y93" i="14"/>
  <c r="W94" i="14"/>
  <c r="X94" i="14"/>
  <c r="Y94" i="14"/>
  <c r="W95" i="14"/>
  <c r="X95" i="14"/>
  <c r="Y95" i="14"/>
  <c r="W96" i="14"/>
  <c r="X96" i="14"/>
  <c r="Y96" i="14"/>
  <c r="W97" i="14"/>
  <c r="X97" i="14"/>
  <c r="Y97" i="14"/>
  <c r="W98" i="14"/>
  <c r="X98" i="14"/>
  <c r="Y98" i="14"/>
  <c r="W99" i="14"/>
  <c r="X99" i="14"/>
  <c r="Y99" i="14"/>
  <c r="W142" i="14"/>
  <c r="X142" i="14"/>
  <c r="Y142" i="14"/>
  <c r="W143" i="14"/>
  <c r="X143" i="14"/>
  <c r="Y143" i="14"/>
  <c r="W144" i="14"/>
  <c r="X144" i="14"/>
  <c r="Y144" i="14"/>
  <c r="W145" i="14"/>
  <c r="X145" i="14"/>
  <c r="Y145" i="14"/>
  <c r="W146" i="14"/>
  <c r="X146" i="14"/>
  <c r="Y146" i="14"/>
  <c r="W147" i="14"/>
  <c r="X147" i="14"/>
  <c r="Y147" i="14"/>
  <c r="W148" i="14"/>
  <c r="X148" i="14"/>
  <c r="Y148" i="14"/>
  <c r="W149" i="14"/>
  <c r="X149" i="14"/>
  <c r="Y149" i="14"/>
  <c r="W150" i="14"/>
  <c r="X150" i="14"/>
  <c r="Y150" i="14"/>
  <c r="W151" i="14"/>
  <c r="X151" i="14"/>
  <c r="Y151" i="14"/>
  <c r="W152" i="14"/>
  <c r="X152" i="14"/>
  <c r="Y152" i="14"/>
  <c r="W153" i="14"/>
  <c r="X153" i="14"/>
  <c r="Y153" i="14"/>
  <c r="W154" i="14"/>
  <c r="X154" i="14"/>
  <c r="Y154" i="14"/>
  <c r="W155" i="14"/>
  <c r="X155" i="14"/>
  <c r="Y155" i="14"/>
  <c r="W156" i="14"/>
  <c r="X156" i="14"/>
  <c r="Y156" i="14"/>
  <c r="W157" i="14"/>
  <c r="X157" i="14"/>
  <c r="Y157" i="14"/>
  <c r="W158" i="14"/>
  <c r="X158" i="14"/>
  <c r="Y158" i="14"/>
  <c r="W159" i="14"/>
  <c r="X159" i="14"/>
  <c r="Y159" i="14"/>
  <c r="W160" i="14"/>
  <c r="X160" i="14"/>
  <c r="Y160" i="14"/>
  <c r="W161" i="14"/>
  <c r="X161" i="14"/>
  <c r="Y161" i="14"/>
  <c r="W162" i="14"/>
  <c r="X162" i="14"/>
  <c r="Y162" i="14"/>
  <c r="W17" i="14"/>
  <c r="Y17" i="14"/>
  <c r="X17" i="14"/>
  <c r="D36" i="17" l="1"/>
  <c r="B36" i="17"/>
  <c r="C36" i="17"/>
  <c r="D25" i="17"/>
  <c r="C25" i="17"/>
  <c r="B25" i="17"/>
  <c r="G10" i="16"/>
  <c r="I10" i="16" s="1"/>
  <c r="G11" i="16"/>
  <c r="I11" i="16"/>
  <c r="G12" i="16"/>
  <c r="I12" i="16" s="1"/>
  <c r="G13" i="16"/>
  <c r="I13" i="16" s="1"/>
  <c r="G14" i="16"/>
  <c r="I14" i="16" s="1"/>
  <c r="G15" i="16"/>
  <c r="I15" i="16" s="1"/>
  <c r="G16" i="16"/>
  <c r="I16" i="16" s="1"/>
  <c r="G17" i="16"/>
  <c r="I17" i="16" s="1"/>
  <c r="G18" i="16"/>
  <c r="I18" i="16" s="1"/>
  <c r="P14" i="16" l="1"/>
  <c r="N16" i="16"/>
  <c r="P13" i="16"/>
  <c r="P17" i="16"/>
  <c r="L26" i="16"/>
  <c r="P35" i="16"/>
  <c r="P31" i="16"/>
  <c r="P27" i="16"/>
  <c r="P23" i="16"/>
  <c r="P28" i="16"/>
  <c r="AA25" i="17"/>
  <c r="AC25" i="17"/>
  <c r="AB25" i="17"/>
  <c r="L30" i="16"/>
  <c r="L34" i="16"/>
  <c r="L22" i="16"/>
  <c r="L20" i="16"/>
  <c r="N36" i="16"/>
  <c r="N32" i="16"/>
  <c r="N28" i="16"/>
  <c r="N24" i="16"/>
  <c r="L17" i="16"/>
  <c r="L14" i="16"/>
  <c r="L16" i="16"/>
  <c r="L13" i="16"/>
  <c r="N17" i="16"/>
  <c r="N14" i="16"/>
  <c r="N23" i="16"/>
  <c r="L35" i="16"/>
  <c r="L31" i="16"/>
  <c r="L27" i="16"/>
  <c r="L23" i="16"/>
  <c r="P36" i="16"/>
  <c r="N31" i="16"/>
  <c r="L36" i="16"/>
  <c r="L32" i="16"/>
  <c r="L28" i="16"/>
  <c r="L24" i="16"/>
  <c r="N35" i="16"/>
  <c r="N37" i="16"/>
  <c r="N33" i="16"/>
  <c r="N29" i="16"/>
  <c r="N25" i="16"/>
  <c r="N21" i="16"/>
  <c r="P34" i="16"/>
  <c r="P30" i="16"/>
  <c r="P26" i="16"/>
  <c r="P22" i="16"/>
  <c r="P37" i="16"/>
  <c r="P33" i="16"/>
  <c r="P29" i="16"/>
  <c r="P25" i="16"/>
  <c r="P21" i="16"/>
  <c r="N27" i="16"/>
  <c r="P32" i="16"/>
  <c r="P24" i="16"/>
  <c r="P12" i="16"/>
  <c r="N12" i="16"/>
  <c r="L47" i="10"/>
  <c r="N18" i="16"/>
  <c r="N15" i="16"/>
  <c r="N11" i="16"/>
  <c r="P18" i="16"/>
  <c r="P15" i="16"/>
  <c r="P11" i="16"/>
  <c r="L11" i="16"/>
  <c r="L10" i="16"/>
  <c r="L12" i="16"/>
  <c r="L29" i="16"/>
  <c r="P10" i="16"/>
  <c r="N13" i="16"/>
  <c r="L18" i="16"/>
  <c r="P16" i="16"/>
  <c r="L15" i="16"/>
  <c r="L37" i="16"/>
  <c r="L33" i="16"/>
  <c r="L25" i="16"/>
  <c r="L21" i="16"/>
  <c r="N34" i="16"/>
  <c r="N30" i="16"/>
  <c r="N26" i="16"/>
  <c r="N22" i="16"/>
  <c r="O43" i="11"/>
  <c r="O45" i="11"/>
  <c r="M44" i="11"/>
  <c r="M46" i="11"/>
  <c r="P20" i="16"/>
  <c r="N20" i="16"/>
  <c r="N10" i="16"/>
  <c r="K45" i="11"/>
  <c r="N48" i="10"/>
  <c r="L49" i="10"/>
  <c r="O46" i="11"/>
  <c r="K46" i="11"/>
  <c r="O44" i="11"/>
  <c r="K44" i="11"/>
  <c r="M42" i="11"/>
  <c r="M45" i="11"/>
  <c r="K43" i="11"/>
  <c r="M43" i="11"/>
  <c r="O42" i="11"/>
  <c r="K42" i="11"/>
  <c r="N46" i="10"/>
  <c r="L46" i="10"/>
  <c r="P46" i="10"/>
  <c r="N47" i="10"/>
  <c r="L48" i="10"/>
  <c r="P48" i="10"/>
  <c r="N49" i="10"/>
  <c r="P47" i="10"/>
  <c r="P49" i="10"/>
  <c r="D64" i="19"/>
  <c r="D63" i="19"/>
  <c r="D59" i="19"/>
  <c r="D60" i="19"/>
  <c r="D61" i="19"/>
  <c r="D62" i="19"/>
  <c r="D65" i="19"/>
  <c r="H49" i="10" l="1"/>
  <c r="H48" i="10"/>
  <c r="H47" i="10"/>
  <c r="H46" i="10"/>
  <c r="H43" i="11"/>
  <c r="H44" i="11"/>
  <c r="H45" i="11"/>
  <c r="H46" i="11"/>
  <c r="H42" i="11"/>
  <c r="N9" i="8"/>
  <c r="N10" i="8"/>
  <c r="N11" i="8"/>
  <c r="N12" i="8"/>
  <c r="N13" i="8"/>
  <c r="N14" i="8"/>
  <c r="N15" i="8"/>
  <c r="N16" i="8"/>
  <c r="N17" i="8"/>
  <c r="N18" i="8"/>
  <c r="N19" i="8"/>
  <c r="N20" i="8"/>
  <c r="N21" i="8"/>
  <c r="N8" i="8"/>
  <c r="N51" i="10" l="1"/>
  <c r="P51" i="10"/>
  <c r="L51" i="10"/>
  <c r="M48" i="11"/>
  <c r="AB30" i="17" s="1"/>
  <c r="K48" i="11"/>
  <c r="O48" i="11"/>
  <c r="AC30" i="17" s="1"/>
  <c r="B50" i="9"/>
  <c r="B51" i="9"/>
  <c r="B52" i="9"/>
  <c r="B53" i="9"/>
  <c r="B54" i="9"/>
  <c r="B55" i="9"/>
  <c r="B56" i="9"/>
  <c r="B57" i="9"/>
  <c r="B58" i="9"/>
  <c r="B59" i="9"/>
  <c r="B60" i="9"/>
  <c r="B61" i="9"/>
  <c r="B62" i="9"/>
  <c r="B63" i="9"/>
  <c r="B64" i="9"/>
  <c r="B65" i="9"/>
  <c r="B66" i="9"/>
  <c r="B67" i="9"/>
  <c r="B68" i="9"/>
  <c r="B49" i="9"/>
  <c r="B47" i="9"/>
  <c r="B29" i="9"/>
  <c r="B30" i="9"/>
  <c r="B31" i="9"/>
  <c r="B32" i="9"/>
  <c r="B33" i="9"/>
  <c r="B34" i="9"/>
  <c r="B35" i="9"/>
  <c r="B36" i="9"/>
  <c r="B37" i="9"/>
  <c r="B38" i="9"/>
  <c r="B39" i="9"/>
  <c r="B40" i="9"/>
  <c r="B41" i="9"/>
  <c r="B42" i="9"/>
  <c r="B43" i="9"/>
  <c r="B44" i="9"/>
  <c r="B45" i="9"/>
  <c r="B46" i="9"/>
  <c r="B28" i="9"/>
  <c r="B8" i="9"/>
  <c r="B9" i="9"/>
  <c r="B10" i="9"/>
  <c r="B11" i="9"/>
  <c r="B12" i="9"/>
  <c r="B13" i="9"/>
  <c r="B14" i="9"/>
  <c r="B15" i="9"/>
  <c r="B16" i="9"/>
  <c r="B17" i="9"/>
  <c r="B18" i="9"/>
  <c r="B19" i="9"/>
  <c r="B20" i="9"/>
  <c r="B21" i="9"/>
  <c r="B22" i="9"/>
  <c r="B23" i="9"/>
  <c r="B24" i="9"/>
  <c r="B25" i="9"/>
  <c r="B26" i="9"/>
  <c r="B7" i="9"/>
  <c r="B19" i="17" l="1"/>
  <c r="D19" i="17"/>
  <c r="AC19" i="17" s="1"/>
  <c r="C19" i="17"/>
  <c r="AB19" i="17" s="1"/>
  <c r="I51" i="6"/>
  <c r="I52" i="6"/>
  <c r="I53" i="6"/>
  <c r="I54" i="6"/>
  <c r="I55" i="6"/>
  <c r="I56" i="6"/>
  <c r="I57" i="6"/>
  <c r="I58" i="6"/>
  <c r="I59" i="6"/>
  <c r="I60" i="6"/>
  <c r="I61" i="6"/>
  <c r="I62" i="6"/>
  <c r="I63" i="6"/>
  <c r="I64" i="6"/>
  <c r="I65" i="6"/>
  <c r="I66" i="6"/>
  <c r="I67" i="6"/>
  <c r="I68" i="6"/>
  <c r="I69" i="6"/>
  <c r="I50" i="6"/>
  <c r="I28" i="6"/>
  <c r="I29" i="6"/>
  <c r="I30" i="6"/>
  <c r="I31" i="6"/>
  <c r="I32" i="6"/>
  <c r="I33" i="6"/>
  <c r="I34" i="6"/>
  <c r="I35" i="6"/>
  <c r="I36" i="6"/>
  <c r="I37" i="6"/>
  <c r="I38" i="6"/>
  <c r="I39" i="6"/>
  <c r="I40" i="6"/>
  <c r="I41" i="6"/>
  <c r="I42" i="6"/>
  <c r="I43" i="6"/>
  <c r="I44" i="6"/>
  <c r="I45" i="6"/>
  <c r="I46" i="6"/>
  <c r="I27" i="6"/>
  <c r="I5" i="6"/>
  <c r="I6" i="6"/>
  <c r="I7" i="6"/>
  <c r="I8" i="6"/>
  <c r="I9" i="6"/>
  <c r="I10" i="6"/>
  <c r="I11" i="6"/>
  <c r="I12" i="6"/>
  <c r="I13" i="6"/>
  <c r="I14" i="6"/>
  <c r="I15" i="6"/>
  <c r="I16" i="6"/>
  <c r="I17" i="6"/>
  <c r="I18" i="6"/>
  <c r="I19" i="6"/>
  <c r="I20" i="6"/>
  <c r="I21" i="6"/>
  <c r="I22" i="6"/>
  <c r="I23" i="6"/>
  <c r="I4" i="6"/>
  <c r="H51" i="6"/>
  <c r="H52" i="6"/>
  <c r="H53" i="6"/>
  <c r="H54" i="6"/>
  <c r="H55" i="6"/>
  <c r="H56" i="6"/>
  <c r="H57" i="6"/>
  <c r="H58" i="6"/>
  <c r="H59" i="6"/>
  <c r="H60" i="6"/>
  <c r="H61" i="6"/>
  <c r="H62" i="6"/>
  <c r="H63" i="6"/>
  <c r="H64" i="6"/>
  <c r="H65" i="6"/>
  <c r="H66" i="6"/>
  <c r="H67" i="6"/>
  <c r="H68" i="6"/>
  <c r="H69" i="6"/>
  <c r="H50" i="6"/>
  <c r="H28" i="6"/>
  <c r="H29" i="6"/>
  <c r="H30" i="6"/>
  <c r="H31" i="6"/>
  <c r="H32" i="6"/>
  <c r="H33" i="6"/>
  <c r="H34" i="6"/>
  <c r="H35" i="6"/>
  <c r="H36" i="6"/>
  <c r="H37" i="6"/>
  <c r="H38" i="6"/>
  <c r="H39" i="6"/>
  <c r="H40" i="6"/>
  <c r="H41" i="6"/>
  <c r="H42" i="6"/>
  <c r="H43" i="6"/>
  <c r="H44" i="6"/>
  <c r="H45" i="6"/>
  <c r="H46" i="6"/>
  <c r="H27" i="6"/>
  <c r="H5" i="6"/>
  <c r="H6" i="6"/>
  <c r="H7" i="6"/>
  <c r="H8" i="6"/>
  <c r="H9" i="6"/>
  <c r="H10" i="6"/>
  <c r="H11" i="6"/>
  <c r="H12" i="6"/>
  <c r="H13" i="6"/>
  <c r="H14" i="6"/>
  <c r="H15" i="6"/>
  <c r="H16" i="6"/>
  <c r="H17" i="6"/>
  <c r="H18" i="6"/>
  <c r="H19" i="6"/>
  <c r="H20" i="6"/>
  <c r="H21" i="6"/>
  <c r="H22" i="6"/>
  <c r="H23" i="6"/>
  <c r="H4" i="6"/>
  <c r="E4" i="6"/>
  <c r="E5" i="6"/>
  <c r="E6" i="6"/>
  <c r="E7" i="6"/>
  <c r="E8" i="6"/>
  <c r="E9" i="6"/>
  <c r="E10" i="6"/>
  <c r="E11" i="6"/>
  <c r="E12" i="6"/>
  <c r="E13" i="6"/>
  <c r="E14" i="6"/>
  <c r="E15" i="6"/>
  <c r="E16" i="6"/>
  <c r="E17" i="6"/>
  <c r="E18" i="6"/>
  <c r="E19" i="6"/>
  <c r="E20" i="6"/>
  <c r="E21" i="6"/>
  <c r="E22" i="6"/>
  <c r="E3" i="6"/>
  <c r="D4" i="6"/>
  <c r="D5" i="6"/>
  <c r="D6" i="6"/>
  <c r="D7" i="6"/>
  <c r="D8" i="6"/>
  <c r="D9" i="6"/>
  <c r="D10" i="6"/>
  <c r="D11" i="6"/>
  <c r="D12" i="6"/>
  <c r="D13" i="6"/>
  <c r="D14" i="6"/>
  <c r="D15" i="6"/>
  <c r="D16" i="6"/>
  <c r="D17" i="6"/>
  <c r="D18" i="6"/>
  <c r="D19" i="6"/>
  <c r="D20" i="6"/>
  <c r="D21" i="6"/>
  <c r="D22" i="6"/>
  <c r="D3" i="6"/>
  <c r="C3" i="6"/>
  <c r="C4" i="6"/>
  <c r="C5" i="6"/>
  <c r="C6" i="6"/>
  <c r="C7" i="6"/>
  <c r="C8" i="6"/>
  <c r="C9" i="6"/>
  <c r="C10" i="6"/>
  <c r="C11" i="6"/>
  <c r="C12" i="6"/>
  <c r="C13" i="6"/>
  <c r="C14" i="6"/>
  <c r="C15" i="6"/>
  <c r="C16" i="6"/>
  <c r="C17" i="6"/>
  <c r="C18" i="6"/>
  <c r="C19" i="6"/>
  <c r="C20" i="6"/>
  <c r="C21" i="6"/>
  <c r="C22" i="6"/>
  <c r="F5" i="12"/>
  <c r="F6" i="12"/>
  <c r="F7" i="12"/>
  <c r="F8" i="12"/>
  <c r="F9" i="12"/>
  <c r="F10" i="12"/>
  <c r="F11" i="12"/>
  <c r="F12" i="12"/>
  <c r="F13" i="12"/>
  <c r="F14" i="12"/>
  <c r="F15" i="12"/>
  <c r="F16" i="12"/>
  <c r="F17" i="12"/>
  <c r="F18" i="12"/>
  <c r="F19" i="12"/>
  <c r="F20" i="12"/>
  <c r="F21" i="12"/>
  <c r="F22" i="12"/>
  <c r="F23" i="12"/>
  <c r="F4" i="12"/>
  <c r="E5" i="12"/>
  <c r="E6" i="12"/>
  <c r="E7" i="12"/>
  <c r="E8" i="12"/>
  <c r="E9" i="12"/>
  <c r="E10" i="12"/>
  <c r="E11" i="12"/>
  <c r="E12" i="12"/>
  <c r="E13" i="12"/>
  <c r="E14" i="12"/>
  <c r="E15" i="12"/>
  <c r="E16" i="12"/>
  <c r="E17" i="12"/>
  <c r="E18" i="12"/>
  <c r="E19" i="12"/>
  <c r="E20" i="12"/>
  <c r="E21" i="12"/>
  <c r="E22" i="12"/>
  <c r="E23" i="12"/>
  <c r="E4" i="12"/>
  <c r="D5" i="12"/>
  <c r="D6" i="12"/>
  <c r="D7" i="12"/>
  <c r="D8" i="12"/>
  <c r="D9" i="12"/>
  <c r="D10" i="12"/>
  <c r="D11" i="12"/>
  <c r="D12" i="12"/>
  <c r="D13" i="12"/>
  <c r="D14" i="12"/>
  <c r="D15" i="12"/>
  <c r="D16" i="12"/>
  <c r="D17" i="12"/>
  <c r="D18" i="12"/>
  <c r="D19" i="12"/>
  <c r="D20" i="12"/>
  <c r="D21" i="12"/>
  <c r="D22" i="12"/>
  <c r="D23" i="12"/>
  <c r="D4" i="12"/>
  <c r="A52" i="7"/>
  <c r="A53" i="7"/>
  <c r="A54" i="7"/>
  <c r="A55" i="7"/>
  <c r="A56" i="7"/>
  <c r="A57" i="7"/>
  <c r="A58" i="7"/>
  <c r="A59" i="7"/>
  <c r="A60" i="7"/>
  <c r="A61" i="7"/>
  <c r="A62" i="7"/>
  <c r="A63" i="7"/>
  <c r="A64" i="7"/>
  <c r="A65" i="7"/>
  <c r="A66" i="7"/>
  <c r="A67" i="7"/>
  <c r="A68" i="7"/>
  <c r="A69" i="7"/>
  <c r="A70" i="7"/>
  <c r="A51" i="7"/>
  <c r="A31" i="7"/>
  <c r="A32" i="7"/>
  <c r="A33" i="7"/>
  <c r="A34" i="7"/>
  <c r="A35" i="7"/>
  <c r="A36" i="7"/>
  <c r="A37" i="7"/>
  <c r="A38" i="7"/>
  <c r="A39" i="7"/>
  <c r="A40" i="7"/>
  <c r="A41" i="7"/>
  <c r="A42" i="7"/>
  <c r="A43" i="7"/>
  <c r="A44" i="7"/>
  <c r="A45" i="7"/>
  <c r="A46" i="7"/>
  <c r="A47" i="7"/>
  <c r="A48" i="7"/>
  <c r="A49" i="7"/>
  <c r="A30" i="7"/>
  <c r="A9" i="7"/>
  <c r="A10" i="7"/>
  <c r="A11" i="7"/>
  <c r="A12" i="7"/>
  <c r="A13" i="7"/>
  <c r="A14" i="7"/>
  <c r="A15" i="7"/>
  <c r="A16" i="7"/>
  <c r="A17" i="7"/>
  <c r="A18" i="7"/>
  <c r="A19" i="7"/>
  <c r="A20" i="7"/>
  <c r="A21" i="7"/>
  <c r="A22" i="7"/>
  <c r="A23" i="7"/>
  <c r="A24" i="7"/>
  <c r="A25" i="7"/>
  <c r="A26" i="7"/>
  <c r="A27" i="7"/>
  <c r="A28" i="7"/>
  <c r="G49" i="15" l="1"/>
  <c r="G67" i="15"/>
  <c r="G58" i="15"/>
  <c r="D41" i="19"/>
  <c r="D42" i="19"/>
  <c r="D43" i="19"/>
  <c r="D44" i="19"/>
  <c r="D45" i="19"/>
  <c r="D46" i="19"/>
  <c r="D47" i="19"/>
  <c r="D48" i="19"/>
  <c r="D49" i="19"/>
  <c r="D50" i="19"/>
  <c r="D51" i="19"/>
  <c r="D52" i="19"/>
  <c r="D53" i="19"/>
  <c r="D54" i="19"/>
  <c r="D55" i="19"/>
  <c r="D56" i="19"/>
  <c r="D57" i="19"/>
  <c r="D58" i="19"/>
  <c r="D40"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9" i="19"/>
  <c r="G20" i="16"/>
  <c r="I20" i="16" s="1"/>
  <c r="G21" i="16"/>
  <c r="I21" i="16" s="1"/>
  <c r="G22" i="16"/>
  <c r="I22" i="16" s="1"/>
  <c r="G23" i="16"/>
  <c r="I23" i="16" s="1"/>
  <c r="G24" i="16"/>
  <c r="I24" i="16" s="1"/>
  <c r="G25" i="16"/>
  <c r="I25" i="16" s="1"/>
  <c r="G26" i="16"/>
  <c r="I26" i="16" s="1"/>
  <c r="G27" i="16"/>
  <c r="I27" i="16" s="1"/>
  <c r="G28" i="16"/>
  <c r="I28" i="16" s="1"/>
  <c r="G29" i="16"/>
  <c r="I29" i="16" s="1"/>
  <c r="G30" i="16"/>
  <c r="I30" i="16" s="1"/>
  <c r="G31" i="16"/>
  <c r="I31" i="16" s="1"/>
  <c r="G32" i="16"/>
  <c r="I32" i="16" s="1"/>
  <c r="G33" i="16"/>
  <c r="I33" i="16" s="1"/>
  <c r="G34" i="16"/>
  <c r="I34" i="16" s="1"/>
  <c r="G35" i="16"/>
  <c r="I35" i="16" s="1"/>
  <c r="G36" i="16"/>
  <c r="I36" i="16" s="1"/>
  <c r="G37" i="16"/>
  <c r="I37" i="16" s="1"/>
  <c r="H24" i="6"/>
  <c r="I24" i="6"/>
  <c r="I47" i="6"/>
  <c r="H47" i="6"/>
  <c r="J68" i="15"/>
  <c r="J69" i="15"/>
  <c r="J70" i="15"/>
  <c r="J71" i="15"/>
  <c r="J72" i="15"/>
  <c r="J73" i="15"/>
  <c r="J74" i="15"/>
  <c r="J59" i="15"/>
  <c r="J60" i="15"/>
  <c r="J61" i="15"/>
  <c r="J62" i="15"/>
  <c r="J63" i="15"/>
  <c r="J64" i="15"/>
  <c r="J65" i="15"/>
  <c r="J50" i="15"/>
  <c r="J51" i="15"/>
  <c r="J52" i="15"/>
  <c r="J53" i="15"/>
  <c r="J54" i="15"/>
  <c r="J55" i="15"/>
  <c r="J56" i="15"/>
  <c r="G74" i="15"/>
  <c r="G73" i="15"/>
  <c r="G72" i="15"/>
  <c r="G71" i="15"/>
  <c r="G70" i="15"/>
  <c r="G69" i="15"/>
  <c r="G68" i="15"/>
  <c r="J67" i="15"/>
  <c r="G65" i="15"/>
  <c r="G64" i="15"/>
  <c r="G63" i="15"/>
  <c r="G62" i="15"/>
  <c r="G61" i="15"/>
  <c r="G60" i="15"/>
  <c r="G59" i="15"/>
  <c r="J58" i="15"/>
  <c r="C32" i="17" l="1"/>
  <c r="AB32" i="17" s="1"/>
  <c r="D32" i="17"/>
  <c r="AC32" i="17" s="1"/>
  <c r="AB36" i="17"/>
  <c r="AA36" i="17"/>
  <c r="AC36" i="17"/>
  <c r="AB35" i="17"/>
  <c r="AC35" i="17"/>
  <c r="AA35" i="17"/>
  <c r="AB24" i="17"/>
  <c r="AA24" i="17"/>
  <c r="AC24" i="17"/>
  <c r="L38" i="16"/>
  <c r="B31" i="17" s="1"/>
  <c r="AA31" i="17" s="1"/>
  <c r="N38" i="16"/>
  <c r="C31" i="17" s="1"/>
  <c r="AB31" i="17" s="1"/>
  <c r="P38" i="16"/>
  <c r="D31" i="17" s="1"/>
  <c r="AC31" i="17" s="1"/>
  <c r="N19" i="16"/>
  <c r="C20" i="17" s="1"/>
  <c r="AB20" i="17" s="1"/>
  <c r="L19" i="16"/>
  <c r="B20" i="17" s="1"/>
  <c r="AA20" i="17" s="1"/>
  <c r="P19" i="16"/>
  <c r="D20" i="17" s="1"/>
  <c r="AC20" i="17" s="1"/>
  <c r="J24" i="15"/>
  <c r="J25" i="15"/>
  <c r="J26" i="15"/>
  <c r="J27" i="15"/>
  <c r="J28" i="15"/>
  <c r="J29" i="15"/>
  <c r="J30" i="15"/>
  <c r="J33" i="15"/>
  <c r="J34" i="15"/>
  <c r="J36" i="15"/>
  <c r="J37" i="15"/>
  <c r="J38" i="15"/>
  <c r="J39" i="15"/>
  <c r="J40" i="15"/>
  <c r="J41" i="15"/>
  <c r="J42" i="15"/>
  <c r="J43" i="15"/>
  <c r="J46" i="15"/>
  <c r="J47" i="15"/>
  <c r="J49" i="15"/>
  <c r="J23" i="15"/>
  <c r="J11" i="15"/>
  <c r="J12" i="15"/>
  <c r="J13" i="15"/>
  <c r="J14" i="15"/>
  <c r="J15" i="15"/>
  <c r="J16" i="15"/>
  <c r="J17" i="15"/>
  <c r="J18" i="15"/>
  <c r="J21" i="15"/>
  <c r="J10" i="15"/>
  <c r="G47" i="15"/>
  <c r="G46" i="15"/>
  <c r="G43" i="15"/>
  <c r="G42" i="15"/>
  <c r="G41" i="15"/>
  <c r="G40" i="15"/>
  <c r="G39" i="15"/>
  <c r="G38" i="15"/>
  <c r="G37" i="15"/>
  <c r="G36" i="15"/>
  <c r="G34" i="15"/>
  <c r="G33" i="15"/>
  <c r="G30" i="15"/>
  <c r="G29" i="15"/>
  <c r="G28" i="15"/>
  <c r="G27" i="15"/>
  <c r="G26" i="15"/>
  <c r="G25" i="15"/>
  <c r="G24" i="15"/>
  <c r="G23" i="15"/>
  <c r="B11" i="17"/>
  <c r="B10" i="17"/>
  <c r="B9" i="17"/>
  <c r="B5" i="17"/>
  <c r="B4" i="17"/>
  <c r="B3" i="17"/>
  <c r="H9"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8" i="10"/>
  <c r="H9" i="11"/>
  <c r="H10" i="11"/>
  <c r="H11" i="11"/>
  <c r="H12" i="11"/>
  <c r="H13" i="11"/>
  <c r="H14" i="11"/>
  <c r="H15" i="11"/>
  <c r="H16" i="11"/>
  <c r="H22" i="11"/>
  <c r="H23" i="11"/>
  <c r="H24" i="11"/>
  <c r="H20" i="11"/>
  <c r="H21" i="11"/>
  <c r="H26" i="11"/>
  <c r="H27" i="11"/>
  <c r="H17" i="11"/>
  <c r="H18" i="11"/>
  <c r="H19" i="11"/>
  <c r="H28" i="11"/>
  <c r="H29" i="11"/>
  <c r="H30" i="11"/>
  <c r="H35" i="11"/>
  <c r="H36" i="11"/>
  <c r="H31" i="11"/>
  <c r="H32" i="11"/>
  <c r="H33" i="11"/>
  <c r="H34" i="11"/>
  <c r="H8" i="11"/>
  <c r="G11" i="15"/>
  <c r="G12" i="15"/>
  <c r="G13" i="15"/>
  <c r="G14" i="15"/>
  <c r="G15" i="15"/>
  <c r="G16" i="15"/>
  <c r="G17" i="15"/>
  <c r="G18" i="15"/>
  <c r="G21" i="15"/>
  <c r="G50" i="15"/>
  <c r="G51" i="15"/>
  <c r="G56" i="15"/>
  <c r="G55" i="15"/>
  <c r="G54" i="15"/>
  <c r="G53" i="15"/>
  <c r="G52" i="15"/>
  <c r="G10" i="15"/>
  <c r="G15" i="5"/>
  <c r="K66" i="9" s="1"/>
  <c r="G16" i="5"/>
  <c r="L65" i="9" s="1"/>
  <c r="G17" i="5"/>
  <c r="M65" i="9" s="1"/>
  <c r="G9" i="5"/>
  <c r="E51" i="9" s="1"/>
  <c r="G10" i="5"/>
  <c r="F66" i="9" s="1"/>
  <c r="G11" i="5"/>
  <c r="G66" i="9" s="1"/>
  <c r="G12" i="5"/>
  <c r="H67" i="9" s="1"/>
  <c r="G13" i="5"/>
  <c r="I17" i="9" s="1"/>
  <c r="G14" i="5"/>
  <c r="J66" i="9" s="1"/>
  <c r="G8" i="5"/>
  <c r="D68" i="9" s="1"/>
  <c r="Q21" i="8"/>
  <c r="P21" i="8"/>
  <c r="O20" i="8"/>
  <c r="O17" i="8"/>
  <c r="O18" i="8"/>
  <c r="B75" i="9"/>
  <c r="B76" i="9"/>
  <c r="B77" i="9"/>
  <c r="B78" i="9"/>
  <c r="B79" i="9"/>
  <c r="B80" i="9"/>
  <c r="B81" i="9"/>
  <c r="B82" i="9"/>
  <c r="B83" i="9"/>
  <c r="B84" i="9"/>
  <c r="H85" i="9"/>
  <c r="G85" i="9"/>
  <c r="F85" i="9"/>
  <c r="A76" i="9"/>
  <c r="A77" i="9"/>
  <c r="A78" i="9"/>
  <c r="A79" i="9"/>
  <c r="A80" i="9"/>
  <c r="A81" i="9"/>
  <c r="A82" i="9"/>
  <c r="A83" i="9"/>
  <c r="A84" i="9"/>
  <c r="A75" i="9"/>
  <c r="C50" i="9"/>
  <c r="C51" i="9"/>
  <c r="C52" i="9"/>
  <c r="C53" i="9"/>
  <c r="C54" i="9"/>
  <c r="C55" i="9"/>
  <c r="C56" i="9"/>
  <c r="C57" i="9"/>
  <c r="C58" i="9"/>
  <c r="C59" i="9"/>
  <c r="C60" i="9"/>
  <c r="C61" i="9"/>
  <c r="C62" i="9"/>
  <c r="C63" i="9"/>
  <c r="C64" i="9"/>
  <c r="C65" i="9"/>
  <c r="C66" i="9"/>
  <c r="C67" i="9"/>
  <c r="C68" i="9"/>
  <c r="C49" i="9"/>
  <c r="C29" i="9"/>
  <c r="C30" i="9"/>
  <c r="C31" i="9"/>
  <c r="C32" i="9"/>
  <c r="C33" i="9"/>
  <c r="C34" i="9"/>
  <c r="C35" i="9"/>
  <c r="C36" i="9"/>
  <c r="C37" i="9"/>
  <c r="C38" i="9"/>
  <c r="C39" i="9"/>
  <c r="C40" i="9"/>
  <c r="C41" i="9"/>
  <c r="C42" i="9"/>
  <c r="C43" i="9"/>
  <c r="C44" i="9"/>
  <c r="C45" i="9"/>
  <c r="C46" i="9"/>
  <c r="C47" i="9"/>
  <c r="C28" i="9"/>
  <c r="C8" i="9"/>
  <c r="C9" i="9"/>
  <c r="C10" i="9"/>
  <c r="C11" i="9"/>
  <c r="C12" i="9"/>
  <c r="C13" i="9"/>
  <c r="C14" i="9"/>
  <c r="C15" i="9"/>
  <c r="C16" i="9"/>
  <c r="C17" i="9"/>
  <c r="C18" i="9"/>
  <c r="C19" i="9"/>
  <c r="C20" i="9"/>
  <c r="C21" i="9"/>
  <c r="C22" i="9"/>
  <c r="C23" i="9"/>
  <c r="C24" i="9"/>
  <c r="C25" i="9"/>
  <c r="C26" i="9"/>
  <c r="C7" i="9"/>
  <c r="M67" i="9"/>
  <c r="M66" i="9"/>
  <c r="M63" i="9"/>
  <c r="M62" i="9"/>
  <c r="M59" i="9"/>
  <c r="M58" i="9"/>
  <c r="M55" i="9"/>
  <c r="M54" i="9"/>
  <c r="M51" i="9"/>
  <c r="M50" i="9"/>
  <c r="L68" i="9"/>
  <c r="L67" i="9"/>
  <c r="L66" i="9"/>
  <c r="L64" i="9"/>
  <c r="L63" i="9"/>
  <c r="L62" i="9"/>
  <c r="L60" i="9"/>
  <c r="L59" i="9"/>
  <c r="L58" i="9"/>
  <c r="L56" i="9"/>
  <c r="L55" i="9"/>
  <c r="L54" i="9"/>
  <c r="L52" i="9"/>
  <c r="L51" i="9"/>
  <c r="L50" i="9"/>
  <c r="K67" i="9"/>
  <c r="K63" i="9"/>
  <c r="K59" i="9"/>
  <c r="K55" i="9"/>
  <c r="K51" i="9"/>
  <c r="J67" i="9"/>
  <c r="J51" i="9"/>
  <c r="H68" i="9"/>
  <c r="H61" i="9"/>
  <c r="H60" i="9"/>
  <c r="H53" i="9"/>
  <c r="H52" i="9"/>
  <c r="F52" i="9"/>
  <c r="M46" i="9"/>
  <c r="M45" i="9"/>
  <c r="M42" i="9"/>
  <c r="M41" i="9"/>
  <c r="M38" i="9"/>
  <c r="M37" i="9"/>
  <c r="M34" i="9"/>
  <c r="M33" i="9"/>
  <c r="M30" i="9"/>
  <c r="M29" i="9"/>
  <c r="L47" i="9"/>
  <c r="L46" i="9"/>
  <c r="L45" i="9"/>
  <c r="L43" i="9"/>
  <c r="L42" i="9"/>
  <c r="L41" i="9"/>
  <c r="L39" i="9"/>
  <c r="L38" i="9"/>
  <c r="L37" i="9"/>
  <c r="L35" i="9"/>
  <c r="L34" i="9"/>
  <c r="L33" i="9"/>
  <c r="L31" i="9"/>
  <c r="L30" i="9"/>
  <c r="L29" i="9"/>
  <c r="K45" i="9"/>
  <c r="K41" i="9"/>
  <c r="K37" i="9"/>
  <c r="K33" i="9"/>
  <c r="K29" i="9"/>
  <c r="J36" i="9"/>
  <c r="H46" i="9"/>
  <c r="H41" i="9"/>
  <c r="H38" i="9"/>
  <c r="H33" i="9"/>
  <c r="H30" i="9"/>
  <c r="F43" i="9"/>
  <c r="E35" i="9"/>
  <c r="L26" i="9"/>
  <c r="K26" i="9"/>
  <c r="H26" i="9"/>
  <c r="L25" i="9"/>
  <c r="M24" i="9"/>
  <c r="H24" i="9"/>
  <c r="L23" i="9"/>
  <c r="E23" i="9"/>
  <c r="L22" i="9"/>
  <c r="K22" i="9"/>
  <c r="L21" i="9"/>
  <c r="J21" i="9"/>
  <c r="L20" i="9"/>
  <c r="L19" i="9"/>
  <c r="K19" i="9"/>
  <c r="L18" i="9"/>
  <c r="H18" i="9"/>
  <c r="L17" i="9"/>
  <c r="L16" i="9"/>
  <c r="J16" i="9"/>
  <c r="M15" i="9"/>
  <c r="L15" i="9"/>
  <c r="J15" i="9"/>
  <c r="M14" i="9"/>
  <c r="L14" i="9"/>
  <c r="L13" i="9"/>
  <c r="L12" i="9"/>
  <c r="K12" i="9"/>
  <c r="M11" i="9"/>
  <c r="L11" i="9"/>
  <c r="M10" i="9"/>
  <c r="L10" i="9"/>
  <c r="M9" i="9"/>
  <c r="L9" i="9"/>
  <c r="M8" i="9"/>
  <c r="L8" i="9"/>
  <c r="K8" i="9"/>
  <c r="M7" i="9"/>
  <c r="L7" i="9"/>
  <c r="K7" i="9"/>
  <c r="A68" i="9"/>
  <c r="A67" i="9"/>
  <c r="A66" i="9"/>
  <c r="A65" i="9"/>
  <c r="A64" i="9"/>
  <c r="A63" i="9"/>
  <c r="A62" i="9"/>
  <c r="A61" i="9"/>
  <c r="A60" i="9"/>
  <c r="A59" i="9"/>
  <c r="A58" i="9"/>
  <c r="A57" i="9"/>
  <c r="A56" i="9"/>
  <c r="A55" i="9"/>
  <c r="A54" i="9"/>
  <c r="A53" i="9"/>
  <c r="A52" i="9"/>
  <c r="A51" i="9"/>
  <c r="A50" i="9"/>
  <c r="A49" i="9"/>
  <c r="A47" i="9"/>
  <c r="A46" i="9"/>
  <c r="A45" i="9"/>
  <c r="A44" i="9"/>
  <c r="A43" i="9"/>
  <c r="A42" i="9"/>
  <c r="A41" i="9"/>
  <c r="A40" i="9"/>
  <c r="A39" i="9"/>
  <c r="A38" i="9"/>
  <c r="A37" i="9"/>
  <c r="A36" i="9"/>
  <c r="A35" i="9"/>
  <c r="A34" i="9"/>
  <c r="A33" i="9"/>
  <c r="A32" i="9"/>
  <c r="A31" i="9"/>
  <c r="A30" i="9"/>
  <c r="A29" i="9"/>
  <c r="A28" i="9"/>
  <c r="A26" i="9"/>
  <c r="A25" i="9"/>
  <c r="A24" i="9"/>
  <c r="A23" i="9"/>
  <c r="A22" i="9"/>
  <c r="A21" i="9"/>
  <c r="A20" i="9"/>
  <c r="A19" i="9"/>
  <c r="A18" i="9"/>
  <c r="A17" i="9"/>
  <c r="A16" i="9"/>
  <c r="A15" i="9"/>
  <c r="A14" i="9"/>
  <c r="A13" i="9"/>
  <c r="A12" i="9"/>
  <c r="A11" i="9"/>
  <c r="A10" i="9"/>
  <c r="A9" i="9"/>
  <c r="A8" i="9"/>
  <c r="A7" i="9"/>
  <c r="M5" i="9"/>
  <c r="L5" i="9"/>
  <c r="K5" i="9"/>
  <c r="K11" i="9" l="1"/>
  <c r="K14" i="9"/>
  <c r="K15" i="9"/>
  <c r="K16" i="9"/>
  <c r="K21" i="9"/>
  <c r="F24" i="9"/>
  <c r="K25" i="9"/>
  <c r="J41" i="9"/>
  <c r="K30" i="9"/>
  <c r="K34" i="9"/>
  <c r="K38" i="9"/>
  <c r="K42" i="9"/>
  <c r="K46" i="9"/>
  <c r="F59" i="9"/>
  <c r="J52" i="9"/>
  <c r="J68" i="9"/>
  <c r="K52" i="9"/>
  <c r="K56" i="9"/>
  <c r="K60" i="9"/>
  <c r="K64" i="9"/>
  <c r="K68" i="9"/>
  <c r="K10" i="9"/>
  <c r="J13" i="9"/>
  <c r="K18" i="9"/>
  <c r="K20" i="9"/>
  <c r="J28" i="9"/>
  <c r="J44" i="9"/>
  <c r="K31" i="9"/>
  <c r="K35" i="9"/>
  <c r="K39" i="9"/>
  <c r="K43" i="9"/>
  <c r="K47" i="9"/>
  <c r="F68" i="9"/>
  <c r="J59" i="9"/>
  <c r="K49" i="9"/>
  <c r="K53" i="9"/>
  <c r="K57" i="9"/>
  <c r="K61" i="9"/>
  <c r="K65" i="9"/>
  <c r="F8" i="9"/>
  <c r="K9" i="9"/>
  <c r="K13" i="9"/>
  <c r="K17" i="9"/>
  <c r="J22" i="9"/>
  <c r="K23" i="9"/>
  <c r="K24" i="9"/>
  <c r="F42" i="9"/>
  <c r="J33" i="9"/>
  <c r="K28" i="9"/>
  <c r="K32" i="9"/>
  <c r="K36" i="9"/>
  <c r="K40" i="9"/>
  <c r="K44" i="9"/>
  <c r="J60" i="9"/>
  <c r="K50" i="9"/>
  <c r="K54" i="9"/>
  <c r="K58" i="9"/>
  <c r="K62" i="9"/>
  <c r="B32" i="17"/>
  <c r="AA32" i="17" s="1"/>
  <c r="D21" i="17"/>
  <c r="AC21" i="17" s="1"/>
  <c r="I31" i="9"/>
  <c r="H7" i="9"/>
  <c r="H9" i="9"/>
  <c r="E10" i="9"/>
  <c r="H11" i="9"/>
  <c r="E12" i="9"/>
  <c r="M12" i="9"/>
  <c r="M13" i="9"/>
  <c r="H16" i="9"/>
  <c r="M16" i="9"/>
  <c r="M17" i="9"/>
  <c r="M19" i="9"/>
  <c r="M20" i="9"/>
  <c r="H34" i="9"/>
  <c r="H42" i="9"/>
  <c r="M31" i="9"/>
  <c r="M35" i="9"/>
  <c r="M39" i="9"/>
  <c r="M43" i="9"/>
  <c r="M47" i="9"/>
  <c r="H56" i="9"/>
  <c r="H64" i="9"/>
  <c r="M52" i="9"/>
  <c r="M56" i="9"/>
  <c r="M60" i="9"/>
  <c r="M64" i="9"/>
  <c r="M68" i="9"/>
  <c r="H12" i="9"/>
  <c r="E18" i="9"/>
  <c r="M18" i="9"/>
  <c r="H20" i="9"/>
  <c r="H21" i="9"/>
  <c r="M21" i="9"/>
  <c r="M22" i="9"/>
  <c r="M23" i="9"/>
  <c r="L24" i="9"/>
  <c r="M25" i="9"/>
  <c r="M26" i="9"/>
  <c r="H29" i="9"/>
  <c r="H37" i="9"/>
  <c r="H45" i="9"/>
  <c r="L28" i="9"/>
  <c r="L32" i="9"/>
  <c r="L36" i="9"/>
  <c r="L40" i="9"/>
  <c r="L44" i="9"/>
  <c r="M28" i="9"/>
  <c r="M32" i="9"/>
  <c r="M36" i="9"/>
  <c r="M40" i="9"/>
  <c r="M44" i="9"/>
  <c r="H49" i="9"/>
  <c r="H57" i="9"/>
  <c r="H65" i="9"/>
  <c r="L49" i="9"/>
  <c r="L53" i="9"/>
  <c r="L57" i="9"/>
  <c r="L61" i="9"/>
  <c r="M49" i="9"/>
  <c r="M53" i="9"/>
  <c r="M57" i="9"/>
  <c r="M61" i="9"/>
  <c r="O21" i="8"/>
  <c r="O10" i="8"/>
  <c r="I65" i="9"/>
  <c r="I62" i="9"/>
  <c r="I54" i="9"/>
  <c r="I46" i="9"/>
  <c r="I38" i="9"/>
  <c r="I30" i="9"/>
  <c r="I23" i="9"/>
  <c r="I19" i="9"/>
  <c r="I10" i="9"/>
  <c r="I67" i="9"/>
  <c r="I59" i="9"/>
  <c r="I51" i="9"/>
  <c r="I43" i="9"/>
  <c r="I35" i="9"/>
  <c r="I24" i="9"/>
  <c r="I12" i="9"/>
  <c r="I66" i="9"/>
  <c r="I58" i="9"/>
  <c r="I50" i="9"/>
  <c r="I42" i="9"/>
  <c r="I34" i="9"/>
  <c r="E66" i="9"/>
  <c r="E64" i="9"/>
  <c r="E59" i="9"/>
  <c r="E54" i="9"/>
  <c r="E50" i="9"/>
  <c r="E46" i="9"/>
  <c r="E42" i="9"/>
  <c r="E38" i="9"/>
  <c r="E34" i="9"/>
  <c r="E30" i="9"/>
  <c r="E26" i="9"/>
  <c r="E24" i="9"/>
  <c r="E20" i="9"/>
  <c r="E11" i="9"/>
  <c r="E7" i="9"/>
  <c r="E63" i="9"/>
  <c r="E57" i="9"/>
  <c r="E53" i="9"/>
  <c r="E49" i="9"/>
  <c r="E45" i="9"/>
  <c r="E41" i="9"/>
  <c r="E37" i="9"/>
  <c r="E33" i="9"/>
  <c r="E29" i="9"/>
  <c r="E25" i="9"/>
  <c r="E22" i="9"/>
  <c r="E17" i="9"/>
  <c r="E15" i="9"/>
  <c r="E13" i="9"/>
  <c r="E67" i="9"/>
  <c r="E61" i="9"/>
  <c r="E56" i="9"/>
  <c r="E52" i="9"/>
  <c r="E44" i="9"/>
  <c r="E40" i="9"/>
  <c r="E36" i="9"/>
  <c r="I7" i="9"/>
  <c r="E8" i="9"/>
  <c r="I13" i="9"/>
  <c r="E19" i="9"/>
  <c r="E21" i="9"/>
  <c r="I26" i="9"/>
  <c r="E28" i="9"/>
  <c r="E39" i="9"/>
  <c r="I39" i="9"/>
  <c r="E55" i="9"/>
  <c r="I55" i="9"/>
  <c r="E14" i="9"/>
  <c r="E16" i="9"/>
  <c r="E31" i="9"/>
  <c r="E43" i="9"/>
  <c r="I47" i="9"/>
  <c r="E60" i="9"/>
  <c r="I63" i="9"/>
  <c r="I8" i="9"/>
  <c r="E9" i="9"/>
  <c r="I22" i="9"/>
  <c r="E32" i="9"/>
  <c r="E47" i="9"/>
  <c r="E65" i="9"/>
  <c r="H10" i="9"/>
  <c r="H14" i="9"/>
  <c r="H19" i="9"/>
  <c r="H23" i="9"/>
  <c r="H31" i="9"/>
  <c r="H35" i="9"/>
  <c r="H39" i="9"/>
  <c r="H43" i="9"/>
  <c r="H47" i="9"/>
  <c r="H50" i="9"/>
  <c r="H54" i="9"/>
  <c r="H58" i="9"/>
  <c r="H62" i="9"/>
  <c r="H66" i="9"/>
  <c r="H8" i="9"/>
  <c r="H13" i="9"/>
  <c r="H15" i="9"/>
  <c r="H17" i="9"/>
  <c r="H22" i="9"/>
  <c r="H25" i="9"/>
  <c r="H28" i="9"/>
  <c r="H32" i="9"/>
  <c r="H36" i="9"/>
  <c r="H40" i="9"/>
  <c r="H44" i="9"/>
  <c r="H51" i="9"/>
  <c r="H55" i="9"/>
  <c r="H59" i="9"/>
  <c r="H63" i="9"/>
  <c r="Q8" i="8"/>
  <c r="Q12" i="8"/>
  <c r="C21" i="17"/>
  <c r="AB21" i="17" s="1"/>
  <c r="Q16" i="8"/>
  <c r="O9" i="8"/>
  <c r="AA30" i="17"/>
  <c r="B85" i="9"/>
  <c r="F13" i="9"/>
  <c r="F16" i="9"/>
  <c r="F34" i="9"/>
  <c r="G36" i="9"/>
  <c r="J29" i="9"/>
  <c r="J37" i="9"/>
  <c r="J45" i="9"/>
  <c r="F60" i="9"/>
  <c r="J55" i="9"/>
  <c r="J63" i="9"/>
  <c r="G55" i="9"/>
  <c r="J7" i="9"/>
  <c r="J8" i="9"/>
  <c r="J14" i="9"/>
  <c r="F21" i="9"/>
  <c r="J23" i="9"/>
  <c r="J24" i="9"/>
  <c r="F35" i="9"/>
  <c r="J32" i="9"/>
  <c r="J40" i="9"/>
  <c r="F51" i="9"/>
  <c r="F67" i="9"/>
  <c r="J56" i="9"/>
  <c r="J64" i="9"/>
  <c r="I15" i="9"/>
  <c r="I16" i="9"/>
  <c r="I21" i="9"/>
  <c r="I28" i="9"/>
  <c r="I32" i="9"/>
  <c r="I36" i="9"/>
  <c r="I40" i="9"/>
  <c r="I44" i="9"/>
  <c r="I52" i="9"/>
  <c r="I56" i="9"/>
  <c r="I60" i="9"/>
  <c r="I64" i="9"/>
  <c r="I68" i="9"/>
  <c r="I9" i="9"/>
  <c r="I11" i="9"/>
  <c r="I14" i="9"/>
  <c r="I18" i="9"/>
  <c r="I20" i="9"/>
  <c r="I25" i="9"/>
  <c r="I29" i="9"/>
  <c r="I33" i="9"/>
  <c r="I37" i="9"/>
  <c r="I41" i="9"/>
  <c r="I45" i="9"/>
  <c r="I49" i="9"/>
  <c r="I53" i="9"/>
  <c r="I57" i="9"/>
  <c r="I61" i="9"/>
  <c r="G40" i="9"/>
  <c r="G59" i="9"/>
  <c r="G20" i="9"/>
  <c r="G28" i="9"/>
  <c r="G44" i="9"/>
  <c r="G63" i="9"/>
  <c r="G12" i="9"/>
  <c r="G32" i="9"/>
  <c r="G51" i="9"/>
  <c r="G67" i="9"/>
  <c r="G7" i="9"/>
  <c r="G13" i="9"/>
  <c r="G15" i="9"/>
  <c r="G21" i="9"/>
  <c r="G22" i="9"/>
  <c r="G37" i="9"/>
  <c r="G52" i="9"/>
  <c r="G60" i="9"/>
  <c r="F9" i="9"/>
  <c r="J11" i="9"/>
  <c r="G16" i="9"/>
  <c r="F17" i="9"/>
  <c r="J17" i="9"/>
  <c r="J18" i="9"/>
  <c r="J19" i="9"/>
  <c r="G24" i="9"/>
  <c r="F25" i="9"/>
  <c r="J25" i="9"/>
  <c r="J26" i="9"/>
  <c r="F30" i="9"/>
  <c r="F38" i="9"/>
  <c r="F46" i="9"/>
  <c r="G30" i="9"/>
  <c r="G34" i="9"/>
  <c r="G38" i="9"/>
  <c r="G42" i="9"/>
  <c r="G46" i="9"/>
  <c r="J30" i="9"/>
  <c r="J34" i="9"/>
  <c r="J38" i="9"/>
  <c r="J42" i="9"/>
  <c r="J46" i="9"/>
  <c r="F55" i="9"/>
  <c r="F63" i="9"/>
  <c r="G49" i="9"/>
  <c r="G53" i="9"/>
  <c r="G57" i="9"/>
  <c r="G61" i="9"/>
  <c r="G65" i="9"/>
  <c r="J49" i="9"/>
  <c r="J53" i="9"/>
  <c r="J57" i="9"/>
  <c r="J61" i="9"/>
  <c r="J65" i="9"/>
  <c r="G14" i="9"/>
  <c r="G23" i="9"/>
  <c r="G29" i="9"/>
  <c r="G33" i="9"/>
  <c r="G41" i="9"/>
  <c r="G45" i="9"/>
  <c r="G56" i="9"/>
  <c r="G64" i="9"/>
  <c r="G68" i="9"/>
  <c r="G8" i="9"/>
  <c r="J9" i="9"/>
  <c r="J10" i="9"/>
  <c r="G9" i="9"/>
  <c r="G10" i="9"/>
  <c r="G11" i="9"/>
  <c r="F12" i="9"/>
  <c r="J12" i="9"/>
  <c r="G17" i="9"/>
  <c r="G18" i="9"/>
  <c r="G19" i="9"/>
  <c r="F20" i="9"/>
  <c r="J20" i="9"/>
  <c r="G25" i="9"/>
  <c r="G26" i="9"/>
  <c r="F31" i="9"/>
  <c r="F39" i="9"/>
  <c r="F47" i="9"/>
  <c r="G31" i="9"/>
  <c r="G35" i="9"/>
  <c r="G39" i="9"/>
  <c r="G43" i="9"/>
  <c r="G47" i="9"/>
  <c r="J31" i="9"/>
  <c r="J35" i="9"/>
  <c r="J39" i="9"/>
  <c r="J43" i="9"/>
  <c r="J47" i="9"/>
  <c r="F56" i="9"/>
  <c r="F64" i="9"/>
  <c r="G50" i="9"/>
  <c r="G54" i="9"/>
  <c r="G58" i="9"/>
  <c r="G62" i="9"/>
  <c r="J50" i="9"/>
  <c r="J54" i="9"/>
  <c r="J58" i="9"/>
  <c r="J62" i="9"/>
  <c r="E68" i="9"/>
  <c r="F10" i="9"/>
  <c r="F18" i="9"/>
  <c r="F22" i="9"/>
  <c r="F26" i="9"/>
  <c r="F28" i="9"/>
  <c r="F32" i="9"/>
  <c r="F36" i="9"/>
  <c r="F40" i="9"/>
  <c r="F44" i="9"/>
  <c r="F49" i="9"/>
  <c r="F53" i="9"/>
  <c r="F57" i="9"/>
  <c r="F61" i="9"/>
  <c r="F65" i="9"/>
  <c r="F14" i="9"/>
  <c r="F7" i="9"/>
  <c r="F11" i="9"/>
  <c r="F15" i="9"/>
  <c r="F19" i="9"/>
  <c r="F23" i="9"/>
  <c r="F29" i="9"/>
  <c r="F33" i="9"/>
  <c r="F37" i="9"/>
  <c r="F41" i="9"/>
  <c r="F45" i="9"/>
  <c r="E58" i="9"/>
  <c r="E62" i="9"/>
  <c r="F50" i="9"/>
  <c r="F54" i="9"/>
  <c r="F58" i="9"/>
  <c r="F62" i="9"/>
  <c r="D14" i="9"/>
  <c r="D17" i="9"/>
  <c r="D35" i="9"/>
  <c r="D22" i="9"/>
  <c r="D25" i="9"/>
  <c r="D8" i="9"/>
  <c r="D11" i="9"/>
  <c r="D16" i="9"/>
  <c r="N16" i="9" s="1"/>
  <c r="O16" i="9" s="1"/>
  <c r="D19" i="9"/>
  <c r="D24" i="9"/>
  <c r="D28" i="9"/>
  <c r="D30" i="9"/>
  <c r="D32" i="9"/>
  <c r="D38" i="9"/>
  <c r="D40" i="9"/>
  <c r="D42" i="9"/>
  <c r="N42" i="9" s="1"/>
  <c r="O42" i="9" s="1"/>
  <c r="D44" i="9"/>
  <c r="D46" i="9"/>
  <c r="D49" i="9"/>
  <c r="D51" i="9"/>
  <c r="N51" i="9" s="1"/>
  <c r="O51" i="9" s="1"/>
  <c r="D53" i="9"/>
  <c r="D55" i="9"/>
  <c r="D57" i="9"/>
  <c r="D59" i="9"/>
  <c r="N59" i="9" s="1"/>
  <c r="O59" i="9" s="1"/>
  <c r="D61" i="9"/>
  <c r="D63" i="9"/>
  <c r="D65" i="9"/>
  <c r="D67" i="9"/>
  <c r="N67" i="9" s="1"/>
  <c r="O67" i="9" s="1"/>
  <c r="D7" i="9"/>
  <c r="D10" i="9"/>
  <c r="D13" i="9"/>
  <c r="D18" i="9"/>
  <c r="D21" i="9"/>
  <c r="D26" i="9"/>
  <c r="D33" i="9"/>
  <c r="D36" i="9"/>
  <c r="N36" i="9" s="1"/>
  <c r="O36" i="9" s="1"/>
  <c r="D9" i="9"/>
  <c r="D12" i="9"/>
  <c r="D15" i="9"/>
  <c r="D20" i="9"/>
  <c r="D23" i="9"/>
  <c r="D29" i="9"/>
  <c r="D31" i="9"/>
  <c r="D34" i="9"/>
  <c r="D37" i="9"/>
  <c r="D39" i="9"/>
  <c r="D41" i="9"/>
  <c r="D43" i="9"/>
  <c r="D45" i="9"/>
  <c r="D47" i="9"/>
  <c r="D50" i="9"/>
  <c r="D52" i="9"/>
  <c r="N52" i="9" s="1"/>
  <c r="O52" i="9" s="1"/>
  <c r="D54" i="9"/>
  <c r="D56" i="9"/>
  <c r="D58" i="9"/>
  <c r="D60" i="9"/>
  <c r="N60" i="9" s="1"/>
  <c r="O60" i="9" s="1"/>
  <c r="D62" i="9"/>
  <c r="D64" i="9"/>
  <c r="D66" i="9"/>
  <c r="P10" i="8"/>
  <c r="P14" i="8"/>
  <c r="P18" i="8"/>
  <c r="O14" i="8"/>
  <c r="O13" i="8"/>
  <c r="O16" i="8"/>
  <c r="O12" i="8"/>
  <c r="O8" i="8"/>
  <c r="O19" i="8"/>
  <c r="O15" i="8"/>
  <c r="O11" i="8"/>
  <c r="P8" i="8"/>
  <c r="P12" i="8"/>
  <c r="P16" i="8"/>
  <c r="P20" i="8"/>
  <c r="Q10" i="8"/>
  <c r="Q14" i="8"/>
  <c r="Q18" i="8"/>
  <c r="Q20" i="8"/>
  <c r="B21" i="17"/>
  <c r="AA21" i="17" s="1"/>
  <c r="P9" i="8"/>
  <c r="P11" i="8"/>
  <c r="P13" i="8"/>
  <c r="P15" i="8"/>
  <c r="P17" i="8"/>
  <c r="P19" i="8"/>
  <c r="Q9" i="8"/>
  <c r="Q11" i="8"/>
  <c r="Q13" i="8"/>
  <c r="Q15" i="8"/>
  <c r="Q17" i="8"/>
  <c r="Q19" i="8"/>
  <c r="N43" i="9" l="1"/>
  <c r="O43" i="9" s="1"/>
  <c r="N18" i="9"/>
  <c r="O18" i="9" s="1"/>
  <c r="N30" i="9"/>
  <c r="O30" i="9" s="1"/>
  <c r="N66" i="9"/>
  <c r="O66" i="9" s="1"/>
  <c r="N58" i="9"/>
  <c r="O58" i="9" s="1"/>
  <c r="N13" i="9"/>
  <c r="O13" i="9" s="1"/>
  <c r="N37" i="9"/>
  <c r="O37" i="9" s="1"/>
  <c r="N23" i="9"/>
  <c r="O23" i="9" s="1"/>
  <c r="N7" i="9"/>
  <c r="O7" i="9" s="1"/>
  <c r="N53" i="9"/>
  <c r="O53" i="9" s="1"/>
  <c r="N32" i="9"/>
  <c r="O32" i="9" s="1"/>
  <c r="N21" i="9"/>
  <c r="O21" i="9" s="1"/>
  <c r="N14" i="9"/>
  <c r="O14" i="9" s="1"/>
  <c r="N68" i="9"/>
  <c r="O68" i="9" s="1"/>
  <c r="N9" i="9"/>
  <c r="O9" i="9" s="1"/>
  <c r="N19" i="9"/>
  <c r="O19" i="9" s="1"/>
  <c r="N15" i="9"/>
  <c r="O15" i="9" s="1"/>
  <c r="N56" i="9"/>
  <c r="O56" i="9" s="1"/>
  <c r="N39" i="9"/>
  <c r="O39" i="9" s="1"/>
  <c r="N29" i="9"/>
  <c r="O29" i="9" s="1"/>
  <c r="N63" i="9"/>
  <c r="O63" i="9" s="1"/>
  <c r="N8" i="9"/>
  <c r="O8" i="9" s="1"/>
  <c r="N25" i="9"/>
  <c r="O25" i="9" s="1"/>
  <c r="N34" i="9"/>
  <c r="O34" i="9" s="1"/>
  <c r="N20" i="9"/>
  <c r="O20" i="9" s="1"/>
  <c r="N31" i="9"/>
  <c r="O31" i="9" s="1"/>
  <c r="N33" i="9"/>
  <c r="O33" i="9" s="1"/>
  <c r="N65" i="9"/>
  <c r="O65" i="9" s="1"/>
  <c r="N49" i="9"/>
  <c r="O49" i="9" s="1"/>
  <c r="N35" i="9"/>
  <c r="O35" i="9" s="1"/>
  <c r="N22" i="9"/>
  <c r="O22" i="9" s="1"/>
  <c r="N64" i="9"/>
  <c r="O64" i="9" s="1"/>
  <c r="N47" i="9"/>
  <c r="O47" i="9" s="1"/>
  <c r="N12" i="9"/>
  <c r="O12" i="9" s="1"/>
  <c r="N26" i="9"/>
  <c r="O26" i="9" s="1"/>
  <c r="N10" i="9"/>
  <c r="O10" i="9" s="1"/>
  <c r="N55" i="9"/>
  <c r="O55" i="9" s="1"/>
  <c r="N46" i="9"/>
  <c r="O46" i="9" s="1"/>
  <c r="N38" i="9"/>
  <c r="O38" i="9" s="1"/>
  <c r="N24" i="9"/>
  <c r="O24" i="9" s="1"/>
  <c r="N17" i="9"/>
  <c r="O17" i="9" s="1"/>
  <c r="N62" i="9"/>
  <c r="O62" i="9" s="1"/>
  <c r="N45" i="9"/>
  <c r="O45" i="9" s="1"/>
  <c r="N44" i="9"/>
  <c r="O44" i="9" s="1"/>
  <c r="N54" i="9"/>
  <c r="O54" i="9" s="1"/>
  <c r="N61" i="9"/>
  <c r="O61" i="9" s="1"/>
  <c r="N50" i="9"/>
  <c r="O50" i="9" s="1"/>
  <c r="N41" i="9"/>
  <c r="O41" i="9" s="1"/>
  <c r="N57" i="9"/>
  <c r="O57" i="9" s="1"/>
  <c r="N40" i="9"/>
  <c r="O40" i="9" s="1"/>
  <c r="N28" i="9"/>
  <c r="O28" i="9" s="1"/>
  <c r="N11" i="9"/>
  <c r="O11" i="9" s="1"/>
  <c r="B18" i="17"/>
  <c r="D18" i="17"/>
  <c r="C18" i="17"/>
  <c r="B29" i="17" l="1"/>
  <c r="AA29" i="17" s="1"/>
  <c r="C29" i="17"/>
  <c r="C33" i="17" s="1"/>
  <c r="D29" i="17"/>
  <c r="AC29" i="17" s="1"/>
  <c r="B22" i="17"/>
  <c r="C3" i="17" s="1"/>
  <c r="C22" i="17"/>
  <c r="AB18" i="17"/>
  <c r="D22" i="17"/>
  <c r="AC18" i="17"/>
  <c r="B33" i="17" l="1"/>
  <c r="AA33" i="17" s="1"/>
  <c r="AB29" i="17"/>
  <c r="D33" i="17"/>
  <c r="AC33" i="17" s="1"/>
  <c r="AA22" i="17"/>
  <c r="B43" i="17"/>
  <c r="H25" i="8" s="1"/>
  <c r="E25" i="8" s="1"/>
  <c r="B44" i="17"/>
  <c r="I25" i="8" s="1"/>
  <c r="F25" i="8" s="1"/>
  <c r="B45" i="17"/>
  <c r="J25" i="8" s="1"/>
  <c r="C10" i="17"/>
  <c r="AB33" i="17"/>
  <c r="C4" i="17"/>
  <c r="AB22" i="17"/>
  <c r="C5" i="17"/>
  <c r="AC22" i="17"/>
  <c r="G33" i="8" l="1"/>
  <c r="G25" i="8"/>
  <c r="F31" i="8"/>
  <c r="E31" i="8"/>
  <c r="C9" i="17"/>
  <c r="D44" i="17"/>
  <c r="D85" i="9" s="1"/>
  <c r="J85" i="9" s="1"/>
  <c r="C34" i="17" s="1"/>
  <c r="AB34" i="17" s="1"/>
  <c r="C11" i="17"/>
  <c r="D45" i="17"/>
  <c r="E85" i="9" s="1"/>
  <c r="K85" i="9" s="1"/>
  <c r="D34" i="17" s="1"/>
  <c r="AC34" i="17" s="1"/>
  <c r="D43" i="17"/>
  <c r="C85" i="9" s="1"/>
  <c r="I85" i="9" s="1"/>
  <c r="B34" i="17" s="1"/>
  <c r="AA34" i="17" s="1"/>
  <c r="E28" i="8"/>
  <c r="E34" i="8"/>
  <c r="G34" i="8"/>
  <c r="E30" i="8"/>
  <c r="E26" i="8"/>
  <c r="E33" i="8"/>
  <c r="E32" i="8"/>
  <c r="E27" i="8"/>
  <c r="E29" i="8"/>
  <c r="G27" i="8"/>
  <c r="G32" i="8"/>
  <c r="F33" i="8"/>
  <c r="F27" i="8"/>
  <c r="F34" i="8"/>
  <c r="F32" i="8"/>
  <c r="F30" i="8"/>
  <c r="F26" i="8"/>
  <c r="F28" i="8"/>
  <c r="F29" i="8"/>
  <c r="G26" i="8"/>
  <c r="G31" i="8"/>
  <c r="G29" i="8"/>
  <c r="G30" i="8"/>
  <c r="G28" i="8"/>
  <c r="C37" i="17" l="1"/>
  <c r="AB37" i="17" s="1"/>
  <c r="B37" i="17"/>
  <c r="D9" i="17" s="1"/>
  <c r="E9" i="17" s="1"/>
  <c r="D37" i="17"/>
  <c r="D11" i="17" s="1"/>
  <c r="E11" i="17" s="1"/>
  <c r="B23" i="17"/>
  <c r="B26" i="17" s="1"/>
  <c r="C23" i="17"/>
  <c r="AB23" i="17" s="1"/>
  <c r="D23" i="17"/>
  <c r="AC23" i="17" s="1"/>
  <c r="D10" i="17" l="1"/>
  <c r="E10" i="17" s="1"/>
  <c r="B12" i="17" s="1"/>
  <c r="AC37" i="17"/>
  <c r="AA37" i="17"/>
  <c r="C26" i="17"/>
  <c r="D4" i="17" s="1"/>
  <c r="E4" i="17" s="1"/>
  <c r="AA23" i="17"/>
  <c r="D26" i="17"/>
  <c r="AC26" i="17" s="1"/>
  <c r="D3" i="17"/>
  <c r="E3" i="17" s="1"/>
  <c r="AA26" i="17"/>
  <c r="AB26" i="17" l="1"/>
  <c r="D5" i="17"/>
  <c r="E5" i="17" s="1"/>
  <c r="B6" i="17" s="1"/>
</calcChain>
</file>

<file path=xl/sharedStrings.xml><?xml version="1.0" encoding="utf-8"?>
<sst xmlns="http://schemas.openxmlformats.org/spreadsheetml/2006/main" count="1180" uniqueCount="557">
  <si>
    <t>Staff cost per activity</t>
  </si>
  <si>
    <t>Average unit cost per staff per patient per year</t>
  </si>
  <si>
    <t>INDIRECT STAFF</t>
  </si>
  <si>
    <t>Staff type</t>
  </si>
  <si>
    <t>Total cost</t>
  </si>
  <si>
    <t>ALL STAFF TOTAL</t>
  </si>
  <si>
    <t>% of time on Core</t>
  </si>
  <si>
    <t>% of time on Additional</t>
  </si>
  <si>
    <t>% of time on Non-Essential</t>
  </si>
  <si>
    <t>Core unit cost</t>
  </si>
  <si>
    <t>Additional unit cost</t>
  </si>
  <si>
    <t># of Core patients</t>
  </si>
  <si>
    <t># of Additional patients</t>
  </si>
  <si>
    <t>#of Non-essential patients</t>
  </si>
  <si>
    <t>Non-essential unit cost</t>
  </si>
  <si>
    <t>Direct cost for Core (%)</t>
  </si>
  <si>
    <t>Direct cost for Add (%)</t>
  </si>
  <si>
    <t>Direct cost for NE (%)</t>
  </si>
  <si>
    <t>Staff Unit Cost-OST</t>
  </si>
  <si>
    <t>SUM</t>
  </si>
  <si>
    <t>Percent of patients receiving activity</t>
  </si>
  <si>
    <t>Other (specify)</t>
  </si>
  <si>
    <t>HBV</t>
  </si>
  <si>
    <t>HCV</t>
  </si>
  <si>
    <t>Psychologist</t>
  </si>
  <si>
    <t>Social worker</t>
  </si>
  <si>
    <t>Case manager</t>
  </si>
  <si>
    <t>Nurse</t>
  </si>
  <si>
    <t>Pharmacist</t>
  </si>
  <si>
    <t>OST Activity</t>
  </si>
  <si>
    <t>Head of department/ OST site coordinator</t>
  </si>
  <si>
    <t>Physician/ Narcologist</t>
  </si>
  <si>
    <t>Core Activities</t>
  </si>
  <si>
    <t>Additional Activities</t>
  </si>
  <si>
    <t>Non-essential Activities</t>
  </si>
  <si>
    <t>Enter average number of visits per patient per year</t>
  </si>
  <si>
    <t>='Activity Definitions'!$A$5:$A$12</t>
  </si>
  <si>
    <t>=OFFSET(‘Activity Definitions’!$C$5,0,0,COUNTA(‘Activity Definitions’!$C$5:$C$12)-COUNTBLANK(‘Activity Definitions’!$C$5:$C$12),1)</t>
  </si>
  <si>
    <t>=OFFSET(‘Activity Definitions’!$G$3,0,0,COUNTA(‘Activity Definitions’!$G$3:$G$13)-COUNTBLANK(‘Activity Definitions’!$G$3:$G$13),1)</t>
  </si>
  <si>
    <t>=OFFSET(‘Activity Definitions’!$G$3,0,0,COUNTE(‘Activity Definitions’!$G$3:$G$13)-COUNTBLANK(‘Activity Definitions’!$G$3:$G$13),1)</t>
  </si>
  <si>
    <t>NSP</t>
  </si>
  <si>
    <t>OST only</t>
  </si>
  <si>
    <t>OST proxy</t>
  </si>
  <si>
    <t>Low priority activities</t>
  </si>
  <si>
    <t>Count</t>
  </si>
  <si>
    <t>Low count</t>
  </si>
  <si>
    <t>High</t>
  </si>
  <si>
    <t>Medium</t>
  </si>
  <si>
    <t>Percent</t>
  </si>
  <si>
    <t>TOTAL</t>
  </si>
  <si>
    <t xml:space="preserve">Medium priority activities </t>
  </si>
  <si>
    <t xml:space="preserve">High priority activities </t>
  </si>
  <si>
    <t xml:space="preserve">Low </t>
  </si>
  <si>
    <t>OST Unit Costs per patient per year</t>
  </si>
  <si>
    <t>NSP Unit Costs per recipient per year</t>
  </si>
  <si>
    <t>Giving OST patients condoms</t>
  </si>
  <si>
    <t>Administering Hepatitis A or B vaccination to OST patient</t>
  </si>
  <si>
    <t>Treatment of comorbid conditions not included in other activities, such as depression.</t>
  </si>
  <si>
    <t>Инструмент оценки удельной стоимости услуг снижения вреда</t>
  </si>
  <si>
    <t xml:space="preserve"> Разработан Проектом по политике в области здравоохранения АМР США (апрель 2014 г.)</t>
  </si>
  <si>
    <t>Валюта*:</t>
  </si>
  <si>
    <t>Доллары США</t>
  </si>
  <si>
    <r>
      <t>*</t>
    </r>
    <r>
      <rPr>
        <i/>
        <sz val="11"/>
        <color theme="1"/>
        <rFont val="Calibri"/>
        <family val="2"/>
        <scheme val="minor"/>
      </rPr>
      <t>*Указать валюту, используемую для ввода данных</t>
    </r>
  </si>
  <si>
    <t>Оценка основана на:</t>
  </si>
  <si>
    <t>Меню:</t>
  </si>
  <si>
    <t>Определение мероприятий снижения вреда</t>
  </si>
  <si>
    <t>Классификация мероприятий снижения вреда</t>
  </si>
  <si>
    <t>Непосредственные/косвенные расходы</t>
  </si>
  <si>
    <t>Расходы на персонал - ОЗТ</t>
  </si>
  <si>
    <t>Расходы на время персонала - ОЗТ</t>
  </si>
  <si>
    <t>Удельная стоимость услуг персонала - ПИШ</t>
  </si>
  <si>
    <t>Удельная стоимость материально-технических ценностей - ОЗТ</t>
  </si>
  <si>
    <t>Удельная стоимость материально-технических ценностей - ПИШ</t>
  </si>
  <si>
    <t>Расходы на медицинское оборудование - ПИШ и ОЗТ</t>
  </si>
  <si>
    <t>Другие непосредственные расходы - ПИШ и ОЗТ</t>
  </si>
  <si>
    <t>Расходы на немедицинское оборудование - ПИШ и ОЗТ</t>
  </si>
  <si>
    <t>Накладные расходы-ПИШ и ОЗТ</t>
  </si>
  <si>
    <t>Итоговая удельная стоимость</t>
  </si>
  <si>
    <t>Информационная страница - ввод данных не требуется</t>
  </si>
  <si>
    <t>ПИШ</t>
  </si>
  <si>
    <t>ОЗТ</t>
  </si>
  <si>
    <t>Определение</t>
  </si>
  <si>
    <r>
      <t xml:space="preserve">Мероприятие
</t>
    </r>
    <r>
      <rPr>
        <b/>
        <sz val="10"/>
        <color indexed="8"/>
        <rFont val="Arial"/>
        <family val="2"/>
      </rPr>
      <t>(Услуга, оказанная клиентам ПИШ)</t>
    </r>
  </si>
  <si>
    <r>
      <t xml:space="preserve">Мероприятие
</t>
    </r>
    <r>
      <rPr>
        <b/>
        <sz val="10"/>
        <color indexed="8"/>
        <rFont val="Arial"/>
        <family val="2"/>
      </rPr>
      <t>(Услуга, оказанная клиентам ОЗТ)</t>
    </r>
  </si>
  <si>
    <t>Раздача и/или обмен шприцев и игл</t>
  </si>
  <si>
    <t>Предоставление метадона или бупренорфина</t>
  </si>
  <si>
    <t>Ежедневное предоставление/раздача лекарственного препарата (в виде жидкости или порошка).</t>
  </si>
  <si>
    <t>Социальная работа и консультирование</t>
  </si>
  <si>
    <t>Включает консультирование по снижению риска и направление в программу ОЗТ или на другое лечение, социальная поддержка. НЕ включает юридические услуги.</t>
  </si>
  <si>
    <t>Дозировки для домашнего употребления</t>
  </si>
  <si>
    <t>Разовая выдача пациенту дозы лекарственного препарата, достаточной на несколько дней, с целью снижения необходимости ежедневного посещения или поощрения пациента (управление ограничениями).</t>
  </si>
  <si>
    <t>ВИЧ-тест и пред- и послетестовое консультирование</t>
  </si>
  <si>
    <t>Как минимум раз в год, тестирование и пред- и послетестовое консультирование обученным сотрудником (медиком или иным).</t>
  </si>
  <si>
    <t>Краткосрочные услуги по выдаче дозы за пределами организации</t>
  </si>
  <si>
    <t>Доставка необходимой дозы лекарственного препарата домой или в больницу в связи с состоянием здоровья клиента ОЗТ . Для пребывания в больнице и т.д.</t>
  </si>
  <si>
    <t>Тестирование и диагностика ТБ</t>
  </si>
  <si>
    <t>Тестирование на ТБ в соответствующей лаборатории. Контролируемый анализ, включая рентген, назначенный и проведенный врачом с целью ранней диагностики ТБ и управления ходом лечения. Для ЛЖВС стандартным тестированием должно быть GeneXpert, а не клинические анализы.</t>
  </si>
  <si>
    <t>Кейс-менеджмент</t>
  </si>
  <si>
    <t>Ведение личных дел (кейс-менеджмент) социальным работником с целью улучшения результатов лечения, помощи клиенту в социальной реабилитации (помощь в трудоустройстве, навыки общения и проч.) и улучшения в состоянии здоровья.</t>
  </si>
  <si>
    <t>Лечение ТБ под непосредственным наблюдением (TBDOT)</t>
  </si>
  <si>
    <t>Выдача ТБ -лекарств клиентам ПИШ и иные действия по обеспечению соблюдения режима ТБ-терапии</t>
  </si>
  <si>
    <t>Регулярное клиническое наблюдение</t>
  </si>
  <si>
    <t xml:space="preserve">Осуществляется врачом с целью наблюдения за состоянием здоровья пациента, в некоторых случаях также назначаются отдельные лабораторные анализы. </t>
  </si>
  <si>
    <t>Диагностика ИППП</t>
  </si>
  <si>
    <t>Это означает тестирование на ИППП в соответствующей лаборатории. Контролируемый анализ, назначенный и проведенный врачом-инфекционистом. Включает синдромную диагностику (используется в ряде стран) и диагностику по лабораторным анализам.</t>
  </si>
  <si>
    <t>Тестирование на ВИЧ  и пред- и послетестовое консультирование</t>
  </si>
  <si>
    <t>Лечение ИППП</t>
  </si>
  <si>
    <t>Лечение ИППП квалифицированным медицинским персоналом</t>
  </si>
  <si>
    <t>Групповые сессии и группы поддержки</t>
  </si>
  <si>
    <t>Включает организацию групповых сессий, психотерапии для семейных пар, проведение мотивационных собеседований, повышение мотивации, семейную терапию и т.д.</t>
  </si>
  <si>
    <t>Для снижения риска и поддержки в соблюдении режима терапии: безопасные инъекции, разорвать порочный круг, профилактика ВИЧ, 12 шагов</t>
  </si>
  <si>
    <t>Юридическая поддержка/услуги</t>
  </si>
  <si>
    <t xml:space="preserve">Юридическая помощь клиенту, консультирование и поддержка в суде  </t>
  </si>
  <si>
    <t>Гендерно-ориентированные услуги для женщин</t>
  </si>
  <si>
    <t>Специализированные услуги для женщин и семей, включая гинекологические обследования, тестирование на беременность, выдача гигиенических материалов и еды, и консультации педиатра</t>
  </si>
  <si>
    <t>Профилактика передозировок</t>
  </si>
  <si>
    <t>Обязательное распространение налоксона, вместе с соответствующей информацией - как и когда использовать</t>
  </si>
  <si>
    <t>Ведение социальным работником отдельных личных дел  (кейс-менеджмент) с целью помощи клиенту в социальной реабилитации (помощь в трудоустройстве, навыки общения и проч.)</t>
  </si>
  <si>
    <t>Обучение по методу равный равному</t>
  </si>
  <si>
    <t>Поддержка и консультирование силами действительных или бывших клиентов ПИШ</t>
  </si>
  <si>
    <t>Медицинское консультирование</t>
  </si>
  <si>
    <t>Включает консультирование по снижению риска и направление на лечение, консультирование по АРТ, социальную поддержку. НЕ включает юридические услуги.</t>
  </si>
  <si>
    <t>Профессиональное обучение</t>
  </si>
  <si>
    <t>Обучение клиентов ОЗТ конкретным рабочим навыкам. Например, строительство или работа с компьютером.</t>
  </si>
  <si>
    <t>Распространение презервативов</t>
  </si>
  <si>
    <t>Выдача презервативов пациентам ОЗТ.</t>
  </si>
  <si>
    <t>Распространение презервативов и информационных материалов</t>
  </si>
  <si>
    <t>Выдача клиентам ОЗТ презервативов и информационных материалов, например, листовок</t>
  </si>
  <si>
    <t>Распространение информационных материалов</t>
  </si>
  <si>
    <t>Выдача клиентам ОЗТ информационных материалов, например, листовок.</t>
  </si>
  <si>
    <t>Профилактика гепатита</t>
  </si>
  <si>
    <t>Вакцинация пациентов ОЗТ от Гепатита A и B.</t>
  </si>
  <si>
    <t>Лечение других сопутствующих заболеваний</t>
  </si>
  <si>
    <t>Лечение сопутствующих заболеваний, не включенных в иные мероприятия, например, депрессии.</t>
  </si>
  <si>
    <t>Услуги, в отсутствие которых программа снижения вреда не может эффективно оказывать услуги профилактики  ВИЧ и иных серьезных отрицательных последствий для здоровья. Обмен игл и шприцев и предоставление метадона или бупренорфина обязательно считается мероприятием высокой приоритетности.</t>
  </si>
  <si>
    <t>Услуги, которые значительно улучшают способность программы снижения вреда эффективно оказывать услуги профилактики ВИЧ и иных серьезных отрицательных последствий для здоровья, но программа может работать даже в отсутствие этих материалов или услуг.</t>
  </si>
  <si>
    <t>Полезные для клиентов услуги, которые могут улучшать способность программы снижения вреда привлекать или удерживать клиентов, но не содействуют впрямую профилактике ВИЧ и иных серьезных отрицательных последствий для здоровья.</t>
  </si>
  <si>
    <t>1. Мероприятия ПИШ</t>
  </si>
  <si>
    <t>1. Мероприятия ОЗТ</t>
  </si>
  <si>
    <t>Высокая степень приоритетности 
(выбрать из выпадающего меню)</t>
  </si>
  <si>
    <t>2. Указать процент от всех пациентов ОЗТ в стране, получающих каждый вид услуг</t>
  </si>
  <si>
    <t>3. Клиенты ПИШ</t>
  </si>
  <si>
    <t>Количество людей, получающих услуги ПИШ в стране</t>
  </si>
  <si>
    <t>Количество клиентов ПИШ, получающих услуги высокой степени приоритетности</t>
  </si>
  <si>
    <t>Количество клиентов ПИШ, получающих услуги средней степени приоритетности</t>
  </si>
  <si>
    <t>Количество клиентов ПИШ, получающих услуги низкой степени приоритетности</t>
  </si>
  <si>
    <t>3. Пациенты ОЗТ</t>
  </si>
  <si>
    <t>Количество людей, получающих услуги ОЗТ в стране</t>
  </si>
  <si>
    <t>Количество пациентов ОЗТ, получающих услуги высокой степени приоритетности</t>
  </si>
  <si>
    <t>Количество пациентов ОЗТ, получающих услуги средней степени приоритетности</t>
  </si>
  <si>
    <t>Количество пациентов ОЗТ, получающих услуги низкой степени приоритетности</t>
  </si>
  <si>
    <t>Средняя степень приоритетности 
(выбрать из выпадающего меню)</t>
  </si>
  <si>
    <t>Средняя степень приоритетности              
(выбрать из выпадающего меню)</t>
  </si>
  <si>
    <t>Указать процент от всех пациентов ОЗТ в стране, получающих каждый вид услуг</t>
  </si>
  <si>
    <t>Низкая степень приоритетности 
(выбрать из выпадающего меню)</t>
  </si>
  <si>
    <t>Низкая степень приоритетности        
(выбрать из выпадающего меню)</t>
  </si>
  <si>
    <t xml:space="preserve"> Информационная страница - ввод данных не требуется</t>
  </si>
  <si>
    <t>Определения:</t>
  </si>
  <si>
    <t>Непосредственные</t>
  </si>
  <si>
    <t>Расходы, непосредственно связанные с конкретными мероприятия снижения вреда</t>
  </si>
  <si>
    <t>Косвенные</t>
  </si>
  <si>
    <r>
      <t>Примеры</t>
    </r>
    <r>
      <rPr>
        <sz val="12"/>
        <color indexed="8"/>
        <rFont val="Arial"/>
        <family val="2"/>
      </rPr>
      <t xml:space="preserve"> </t>
    </r>
    <r>
      <rPr>
        <i/>
        <sz val="12"/>
        <color indexed="8"/>
        <rFont val="Arial"/>
        <family val="2"/>
      </rPr>
      <t>(список не является исчерпывающим):</t>
    </r>
  </si>
  <si>
    <t>Непосредственные расходы</t>
  </si>
  <si>
    <r>
      <rPr>
        <b/>
        <sz val="10"/>
        <color indexed="8"/>
        <rFont val="Arial"/>
        <family val="2"/>
      </rPr>
      <t>Материалы</t>
    </r>
    <r>
      <rPr>
        <sz val="10"/>
        <color indexed="8"/>
        <rFont val="Arial"/>
        <family val="2"/>
      </rPr>
      <t>: шприцы, иглы, салфетки, дезинфицирующие средства, налоксон, презервативы, ВИЧ-тесты, тесты на ИППП, тесты на беременность, мази для вен, скарификаторы, эппендорф, HBV, витамины, перевязочные материалы и т.д.</t>
    </r>
  </si>
  <si>
    <r>
      <rPr>
        <b/>
        <sz val="10"/>
        <color indexed="8"/>
        <rFont val="Arial"/>
        <family val="2"/>
      </rPr>
      <t>Материалы</t>
    </r>
    <r>
      <rPr>
        <sz val="10"/>
        <color indexed="8"/>
        <rFont val="Arial"/>
        <family val="2"/>
      </rPr>
      <t>: метадон, бупренорфин, стаканчики, диспенсеры, перчатки, вакцины, тесты на употребление наркотиков, дезинфицирующие средства, презервативы, ВИЧ-тесты, тесты на ИППП, тесты на гепатит, вода, налоксон, антидепрессанты и т.д.</t>
    </r>
  </si>
  <si>
    <r>
      <rPr>
        <b/>
        <sz val="10"/>
        <color indexed="8"/>
        <rFont val="Arial"/>
        <family val="2"/>
      </rPr>
      <t>Зарплаты (и премии) сотрудников и расходы на обучение персонала для непосредственного оказания услуг</t>
    </r>
    <r>
      <rPr>
        <sz val="10"/>
        <color indexed="8"/>
        <rFont val="Arial"/>
        <family val="2"/>
      </rPr>
      <t>: аутрич-работники, социальные работники, консультанты, врачи, медсестры, психологи, юристы</t>
    </r>
  </si>
  <si>
    <r>
      <rPr>
        <b/>
        <sz val="10"/>
        <color indexed="8"/>
        <rFont val="Arial"/>
        <family val="2"/>
      </rPr>
      <t>Зарплаты (и премии) сотрудников и расходы на обучение персонала для непосредственного оказания услуг</t>
    </r>
    <r>
      <rPr>
        <sz val="10"/>
        <color indexed="8"/>
        <rFont val="Arial"/>
        <family val="2"/>
      </rPr>
      <t>: врачи, медсестры, социальные работники, психологи, заведующие отделениями, фармацевты и т.д.</t>
    </r>
  </si>
  <si>
    <r>
      <rPr>
        <b/>
        <sz val="10"/>
        <color indexed="8"/>
        <rFont val="Arial"/>
        <family val="2"/>
      </rPr>
      <t>Медицинское оборудование</t>
    </r>
    <r>
      <rPr>
        <sz val="10"/>
        <color indexed="8"/>
        <rFont val="Arial"/>
        <family val="2"/>
      </rPr>
      <t>: холодильник, дозиметр,  прибор для определения степени алкогольного опьянения, монитор кровяного давления, диспенсеры для воды, весы, бутылки для дозиметра</t>
    </r>
  </si>
  <si>
    <r>
      <rPr>
        <b/>
        <sz val="10"/>
        <color indexed="8"/>
        <rFont val="Arial"/>
        <family val="2"/>
      </rPr>
      <t>Другие непосредственные расходы</t>
    </r>
    <r>
      <rPr>
        <sz val="10"/>
        <color indexed="8"/>
        <rFont val="Arial"/>
        <family val="2"/>
      </rPr>
      <t>: информационные/просветительские материалы, продуктовые наборы, расходы на конференции, аренда помещения для проведения учебных мероприятий</t>
    </r>
  </si>
  <si>
    <t>Косвенные расходы</t>
  </si>
  <si>
    <r>
      <t xml:space="preserve">Зарплаты (и премии) сотрудников и расходы на обучение персонала для косвенного оказания услуг: </t>
    </r>
    <r>
      <rPr>
        <sz val="10"/>
        <color indexed="8"/>
        <rFont val="Arial"/>
        <family val="2"/>
      </rPr>
      <t>охрана, уборка, водитель, директор программы, координатор программы, ассистент программы, бухгалтер, логистика, специалисты по мониторингу и оценке</t>
    </r>
  </si>
  <si>
    <r>
      <rPr>
        <b/>
        <sz val="10"/>
        <color indexed="8"/>
        <rFont val="Arial"/>
        <family val="2"/>
      </rPr>
      <t>Немедицинское оборудование</t>
    </r>
    <r>
      <rPr>
        <sz val="10"/>
        <color indexed="8"/>
        <rFont val="Arial"/>
        <family val="2"/>
      </rPr>
      <t>: компьютеры, принтеры, сканнеры, телефоны, кондиционеры, офисная мебель, стиральная машина</t>
    </r>
  </si>
  <si>
    <r>
      <t xml:space="preserve">Немедицинское оборудование: </t>
    </r>
    <r>
      <rPr>
        <sz val="10"/>
        <color indexed="8"/>
        <rFont val="Arial"/>
        <family val="2"/>
      </rPr>
      <t>компьютеры, принтеры, сканнеры, телефоны, кондиционеры, офисная мебель, видеокамера, сейф</t>
    </r>
  </si>
  <si>
    <r>
      <rPr>
        <b/>
        <sz val="10"/>
        <color indexed="8"/>
        <rFont val="Arial"/>
        <family val="2"/>
      </rPr>
      <t>Накладные расходы центральной программы и точки</t>
    </r>
    <r>
      <rPr>
        <sz val="10"/>
        <color indexed="8"/>
        <rFont val="Arial"/>
        <family val="2"/>
      </rPr>
      <t>: коммунальные платежи (вода, отопление, электричество), Канцелярские товары (ручки, карандаши, фломастеры, бейджи, картриджи для принтера), обслуживание здания (арендные платежи, залог), транспортные расходы (ремонт и топливо для машины), налоги</t>
    </r>
  </si>
  <si>
    <t>Название должности работника программы ОЗТ</t>
  </si>
  <si>
    <t>Определения</t>
  </si>
  <si>
    <t>Расход в минуту</t>
  </si>
  <si>
    <t>Персонал, непосредственно участвующий в оказании услуг</t>
  </si>
  <si>
    <t>Заведующий отделением/Координатор точки ОЗТ</t>
  </si>
  <si>
    <t>Может быть главным врачом наркологического отделения. Руководит работой точки ОЗТ.</t>
  </si>
  <si>
    <t>Врач/Нарколог</t>
  </si>
  <si>
    <t>Психолог</t>
  </si>
  <si>
    <t>Проводит мотивационное собеседование с пациентом, проводит семейную терапию/терапию для супружеских пар, осуществляет наблюдение за психологическим состоянием пациента.</t>
  </si>
  <si>
    <t>Социальный работник</t>
  </si>
  <si>
    <t xml:space="preserve">Эту должность обычно занимает дипломированный социальный работник. В некоторых случаях, однако, этот работник не имеет диплома, но имеет знания/навыки выполнения соответствующих профессиональных обязанностей. Социальный работник отвечает за вовлечение потребителей наркотиков в услуги, наблюдает за улучшением в состоянии пациентов и работает в тесном контакте с врачом и психологом. </t>
  </si>
  <si>
    <t>Кейс-менеджер</t>
  </si>
  <si>
    <t xml:space="preserve">В большинстве случаев этот работник является дипломированным социальным работником и отвечает за кейс-менеджмент - ведение личных дел пациентов.  </t>
  </si>
  <si>
    <t>Медсестра</t>
  </si>
  <si>
    <t>Включает Старшую медсестру, осуществляет ежедневную выдачу лекарственных препаратов и ведет учет ежедневного расходования лекарственных препаратов, составляет соответствующие отчеты по управлению запасами лекарственных препаратов. Также отвечает за анализы мочи пациентов на наличие наркотиков.</t>
  </si>
  <si>
    <t>Фармацевт</t>
  </si>
  <si>
    <t>Отвечает за управление запасом лекарственных препаратов. Ведет учет их расходования.</t>
  </si>
  <si>
    <t>Другое (указать)</t>
  </si>
  <si>
    <t>Работники, косвенно участвующие в оказании услуг</t>
  </si>
  <si>
    <t>Общая сумма ежегодных расходов на обучение</t>
  </si>
  <si>
    <t>Директор проекта</t>
  </si>
  <si>
    <t>Иногда это то же самое, что Заведующий отделением/Координатор точки ОЗТ, Главный нарколог, в зависимости от страны; это всего лишь разные названия одной и той же должности или лица, осуществляющего руководство точкой.</t>
  </si>
  <si>
    <t>Оператор</t>
  </si>
  <si>
    <t>Осуществляет ввод данных в базу данных, рассчитывает показатели для составления ежемесячных отчетов.</t>
  </si>
  <si>
    <t>Финансовый управляющий</t>
  </si>
  <si>
    <t>Производит финансовые расчеты. Контролирует потоки финансирования и бухгалтерскую отчетность.</t>
  </si>
  <si>
    <t>Охранник</t>
  </si>
  <si>
    <t>Отвечает за охрану точки ОЗТ, руководит очередью пациентов в клинике.</t>
  </si>
  <si>
    <t>Менеджер по информационным технологиям</t>
  </si>
  <si>
    <t>Осуществляет управление данными и составляет ежемесячные отчеты.</t>
  </si>
  <si>
    <t>Водитель</t>
  </si>
  <si>
    <t>Развозит социальных работников и аутрич-работников по аутрич-маршрутам.</t>
  </si>
  <si>
    <t>Уборщица</t>
  </si>
  <si>
    <t>Убирает офис.</t>
  </si>
  <si>
    <t>Мероприятие ОЗТ</t>
  </si>
  <si>
    <t>Заведующий отделением/ Координатор точки ОЗТ</t>
  </si>
  <si>
    <t>Врач/ Нарколог</t>
  </si>
  <si>
    <t>Мероприятия высокой степени приоритетности</t>
  </si>
  <si>
    <t>Мероприятия средней степени приоритетности</t>
  </si>
  <si>
    <t>Мероприятия низкой степени приоритетности</t>
  </si>
  <si>
    <t>Персонал ПИШ
(непосредственное оказание услуг)</t>
  </si>
  <si>
    <t>Total Количество of patients reached в стране for…</t>
  </si>
  <si>
    <t>Удельная стоимость</t>
  </si>
  <si>
    <t xml:space="preserve">Мероприятия высокой степени приоритетности </t>
  </si>
  <si>
    <t xml:space="preserve">Мероприятия средней степени приоритетности </t>
  </si>
  <si>
    <t>Все мероприятия</t>
  </si>
  <si>
    <t>Социальный работник/Кейс-менеджер</t>
  </si>
  <si>
    <t>Распределяет товары и информационные материалы на точке и за ее пределами. В большинстве случаев, это лицо, имеющее профессиональный диплом социального работника. Но в некоторых случаях это та же самая должность, что и аутрич-работник - лицо, являющееся бывшим потребителем наркотиков, которое хорошо знакомо с сообществом.</t>
  </si>
  <si>
    <t>Помощник по социальным вопросам</t>
  </si>
  <si>
    <t>В некоторых странах такой должности не существует, и соответствующие обязанности выполняются социальным работником. Это лицо отвечает за социальную поддержку клиента, что означает сопровождение его при получении услуг за пределами точки. Например, социальный работник направляет клиента на получение услуг лечения ИППП в организацию XX, и помощник по социальным вопросам сопровождает клиента и помогает ему получить необходимые услуги.</t>
  </si>
  <si>
    <t>Аутрич-работник</t>
  </si>
  <si>
    <t>Распределяет товары и информационные материалы за пределами точки. Выполняет те же функции, что и социальный работник, но не является дипломированным социальным работником.  В большинстве случаев, это лицо, являющееся бывшим потребителем наркотиков, которое хорошо знакомо с сообществом и имеет возможность вовлекать потребителей наркотиков в получение услуг.</t>
  </si>
  <si>
    <t>Врачи и другие специалисты-медики</t>
  </si>
  <si>
    <t>Специалист по добровольному тестированию и консультированию</t>
  </si>
  <si>
    <t>Руководитель/инструктор по учебно-развлекательным мероприятиям</t>
  </si>
  <si>
    <t>Юрист</t>
  </si>
  <si>
    <t>Обычно, консультант, отвечающий за юридические аспекты жизней клиентов ПИШ.</t>
  </si>
  <si>
    <t>Персонал ПИШ 
(косвенное участие в оказании услуг)</t>
  </si>
  <si>
    <t>Субкоординатор</t>
  </si>
  <si>
    <t>Бухгалтер</t>
  </si>
  <si>
    <t>Отвечает за бухгалтерский учет и финансовую отчетность. Готовит ежемесячные отчеты для Субреципиента.</t>
  </si>
  <si>
    <t>Специалист по базам данных/информационным технологиям</t>
  </si>
  <si>
    <t>Отвечает за управление данными, осуществляет ежедневный ввод данных, рассчитывает показатели и критерии реформирования, что помогает в подготовке ежемесячных отчетов.</t>
  </si>
  <si>
    <t>Заведующий складом</t>
  </si>
  <si>
    <t>Осуществляет повседневное управление складом, ведет учет движения товарно-материальных ценностей ПИШ.</t>
  </si>
  <si>
    <t>Отвечает за охрану офиса.</t>
  </si>
  <si>
    <t>Предмет/материал</t>
  </si>
  <si>
    <t>1. ОЗТ-материалы, выдаваемые пациентам</t>
  </si>
  <si>
    <t>Определение одной единицы материала</t>
  </si>
  <si>
    <t>Метадон- 5 mg, таблетка</t>
  </si>
  <si>
    <t>Метадон- 10 mg, таблетка</t>
  </si>
  <si>
    <t>Метадон- 40 mg, таблетка</t>
  </si>
  <si>
    <t>Стаканчики для метадона</t>
  </si>
  <si>
    <t>Стаканчики для анализа мочи</t>
  </si>
  <si>
    <t>Бутылки для метадона (в жидкой форме) для домашнего употребления</t>
  </si>
  <si>
    <t>Налоксон</t>
  </si>
  <si>
    <t>Налтрексон</t>
  </si>
  <si>
    <t>Антидепрессанты</t>
  </si>
  <si>
    <t>Презервативы</t>
  </si>
  <si>
    <t>Смазки</t>
  </si>
  <si>
    <t>Вакцины от гепатита A/B/C</t>
  </si>
  <si>
    <t>Вакцины от гриппа</t>
  </si>
  <si>
    <t>Тесты на наличие наркотиков (одного)</t>
  </si>
  <si>
    <t xml:space="preserve">Один тест на один наркотик, точность &gt; 97.5%, конкретность &gt; 99%; неопознаваемая доза = 300ng/ml; </t>
  </si>
  <si>
    <t>Тесты на наличие наркотиков (нескольких)</t>
  </si>
  <si>
    <t xml:space="preserve">Один тест на три наркотика, точность  &gt; 97.5% </t>
  </si>
  <si>
    <t>Экспресс-тесты на ВИЧ</t>
  </si>
  <si>
    <t xml:space="preserve">Контрольные тесты на ВИЧ
</t>
  </si>
  <si>
    <t>Экспресс-тесты на гепатит</t>
  </si>
  <si>
    <t>Тесты на ИППП</t>
  </si>
  <si>
    <t>Тесты на ТБ</t>
  </si>
  <si>
    <t>Экспресс и контрольные тесты на гепатит A/B/C</t>
  </si>
  <si>
    <t>Тесты на беременность</t>
  </si>
  <si>
    <t>Упаковка (содержит 100 таблеток)</t>
  </si>
  <si>
    <t>Одноразовые прозрачные пластиковые стаканчики</t>
  </si>
  <si>
    <t>Общая стоимость</t>
  </si>
  <si>
    <t>Диспенсеры</t>
  </si>
  <si>
    <t>Перчатки</t>
  </si>
  <si>
    <t>Дезинфицирующие средства</t>
  </si>
  <si>
    <t>Один шприц</t>
  </si>
  <si>
    <t>Одна игла</t>
  </si>
  <si>
    <t>Упаковка тампонов</t>
  </si>
  <si>
    <t>Непрокалываемый контейнер</t>
  </si>
  <si>
    <t>Один контейнер</t>
  </si>
  <si>
    <t>Один презерватив</t>
  </si>
  <si>
    <t>Один тест</t>
  </si>
  <si>
    <t>Мази для вен</t>
  </si>
  <si>
    <t>Скарификаторы</t>
  </si>
  <si>
    <t>Эппендорф</t>
  </si>
  <si>
    <t>Бабочки для вен (G23)</t>
  </si>
  <si>
    <t>Бабочки для вен (G25)</t>
  </si>
  <si>
    <t>Бабочки для вен (G27)</t>
  </si>
  <si>
    <t>Аптечка первой помощи  (йод, спирт, вата, пластыри)</t>
  </si>
  <si>
    <t>Витамины</t>
  </si>
  <si>
    <t>Одна бутылка мультивитаминов</t>
  </si>
  <si>
    <t>Перевязочные материалы</t>
  </si>
  <si>
    <t>Упаковка перевязочных материалов</t>
  </si>
  <si>
    <t>Уничтожение медицинского мусора</t>
  </si>
  <si>
    <t>Одна пара перчаток</t>
  </si>
  <si>
    <t>Бутылка объемом 1 литр</t>
  </si>
  <si>
    <t>Медицинское оборудование</t>
  </si>
  <si>
    <t>Предметы, рассчитанные на долгий срок службы (как минимум один год), непосредственно связанные с оказанием услуг, как то, лабораторное оборудование и мебель.</t>
  </si>
  <si>
    <t>Годовая стоимость оборудования с учетом амортизации</t>
  </si>
  <si>
    <t>Холодильник</t>
  </si>
  <si>
    <t>Лабораторный стол</t>
  </si>
  <si>
    <t>Лабораторный стул</t>
  </si>
  <si>
    <t>Стол для проведения добровольного тестирования и консультирования</t>
  </si>
  <si>
    <t xml:space="preserve"> Пипетка прямого вытеснения</t>
  </si>
  <si>
    <t>Медицинский шкаф</t>
  </si>
  <si>
    <t>Взрослый манекен для искусственного дыхания</t>
  </si>
  <si>
    <t>Дозиметры - электронные</t>
  </si>
  <si>
    <t>Дозиметр - механический</t>
  </si>
  <si>
    <t xml:space="preserve"> Алкогольно-респираторная трубка</t>
  </si>
  <si>
    <t>Мониторы кровяного давления</t>
  </si>
  <si>
    <t>Механические пипетки</t>
  </si>
  <si>
    <t>Мебель-тройка</t>
  </si>
  <si>
    <t>Лабораторная мебель (шкаф, стол и т.д.)</t>
  </si>
  <si>
    <t>Оборудование для дистилляции воды</t>
  </si>
  <si>
    <t>Диспенсер для воды</t>
  </si>
  <si>
    <t>Гиря для весов (100g. F1)</t>
  </si>
  <si>
    <t>Гиря для весов (200g. F1)</t>
  </si>
  <si>
    <t>Весы ED-6H</t>
  </si>
  <si>
    <t>Весы 2kg</t>
  </si>
  <si>
    <t>Весы MWP-300N</t>
  </si>
  <si>
    <t>Бутылка для дозиметра 1000 ml</t>
  </si>
  <si>
    <t>Другие непосредственные расходы</t>
  </si>
  <si>
    <t>Материалы, которые важны в контексте предоставления услуг ПИШ и ОЗТ, и которые обычно выдаются непосредственно клиентам, но не являются медицинскими материалами.</t>
  </si>
  <si>
    <r>
      <t xml:space="preserve">3. Если предмет может выдаваться клиентам/пациентам
</t>
    </r>
    <r>
      <rPr>
        <b/>
        <sz val="12"/>
        <color indexed="8"/>
        <rFont val="Arial"/>
        <family val="2"/>
      </rPr>
      <t>(напр., образовательная листовка, гигиенические материалы, деньги, материалы для поделок)</t>
    </r>
    <r>
      <rPr>
        <b/>
        <sz val="14"/>
        <color indexed="8"/>
        <rFont val="Arial"/>
        <family val="2"/>
      </rPr>
      <t>:</t>
    </r>
  </si>
  <si>
    <r>
      <t xml:space="preserve">4. Если предмет не может выдаваться клиентам/пациентам
</t>
    </r>
    <r>
      <rPr>
        <b/>
        <sz val="12"/>
        <color indexed="8"/>
        <rFont val="Arial"/>
        <family val="2"/>
      </rPr>
      <t>(напр., арендованное помещение для проведения обучения):</t>
    </r>
  </si>
  <si>
    <t>1. Определение одной единицы</t>
  </si>
  <si>
    <t>Тип мероприятия</t>
  </si>
  <si>
    <t>Информационные/просветительские материалы</t>
  </si>
  <si>
    <t>Гигиенические материалы</t>
  </si>
  <si>
    <t>Денежные поощрения</t>
  </si>
  <si>
    <t>Материалы для поделок</t>
  </si>
  <si>
    <t>Расходы на кейс-менеджмент</t>
  </si>
  <si>
    <t>Расходы на обучение клиентов ПИШ</t>
  </si>
  <si>
    <t>Связь</t>
  </si>
  <si>
    <t>Велосипеды</t>
  </si>
  <si>
    <t>Бытовые товары</t>
  </si>
  <si>
    <t>Учебные расходы на обеды/перерывы на кофе</t>
  </si>
  <si>
    <t>Продуктовые наборы</t>
  </si>
  <si>
    <t>Немедицинское оборудование</t>
  </si>
  <si>
    <t>Предметы, рассчитанные на долгий срок службы (как минимум один год), косвенно связанные с оказанием услуг, как то, компьютеры и офисная мебель.</t>
  </si>
  <si>
    <t>Компьютеры</t>
  </si>
  <si>
    <t>Принтеры</t>
  </si>
  <si>
    <t>Сканнеры</t>
  </si>
  <si>
    <t>Ксерокс</t>
  </si>
  <si>
    <t>Комбинированный аппарат принтер-сканнер-ксерокс</t>
  </si>
  <si>
    <t>Факс и телефон</t>
  </si>
  <si>
    <t>Автомобили</t>
  </si>
  <si>
    <t>Кондиционер</t>
  </si>
  <si>
    <t>Обогреватель</t>
  </si>
  <si>
    <t>Столы</t>
  </si>
  <si>
    <t>Стулья</t>
  </si>
  <si>
    <t>Книжные полки</t>
  </si>
  <si>
    <t>Другая мебель</t>
  </si>
  <si>
    <t>Цифровая фото- или видеокамера</t>
  </si>
  <si>
    <t>Пылесос</t>
  </si>
  <si>
    <t>Настенные часы</t>
  </si>
  <si>
    <t>Телевизор</t>
  </si>
  <si>
    <t>ДВД-плейер</t>
  </si>
  <si>
    <t>Кассетный магнитофон</t>
  </si>
  <si>
    <t>Калькулятор</t>
  </si>
  <si>
    <t>Устройство бесперебойного питания</t>
  </si>
  <si>
    <t>Генератор</t>
  </si>
  <si>
    <t>Стиральная машина</t>
  </si>
  <si>
    <t>Цифровой проектор</t>
  </si>
  <si>
    <t>Измельчитель бумаги (шредер)</t>
  </si>
  <si>
    <t>Факсы</t>
  </si>
  <si>
    <t>Картотечный шкаф</t>
  </si>
  <si>
    <t>Тумбочка</t>
  </si>
  <si>
    <t>Сейф</t>
  </si>
  <si>
    <t>Гардероб</t>
  </si>
  <si>
    <t>Вешалки для одежды</t>
  </si>
  <si>
    <t>Бензиновый генератор</t>
  </si>
  <si>
    <t>Устройство видеонаблюдения (с функцией записи)</t>
  </si>
  <si>
    <t>Блок подключения к кабельному телевидению</t>
  </si>
  <si>
    <t>Накладные расходы</t>
  </si>
  <si>
    <t>Канцелярские принадлежности</t>
  </si>
  <si>
    <t>Коммунальные платежи</t>
  </si>
  <si>
    <t>Транспорт</t>
  </si>
  <si>
    <t>Строительство</t>
  </si>
  <si>
    <t>Аренда</t>
  </si>
  <si>
    <t>Ручки, карандаши, бумага/бланки, картриджи для принтера и т.д.</t>
  </si>
  <si>
    <t>Оплата за отопление, электричество, воду, телефон и интернет и т.д.</t>
  </si>
  <si>
    <t>Техническое обслуживание автомобилей, топливо, расходы на парковку и т.д.</t>
  </si>
  <si>
    <t>Налоги</t>
  </si>
  <si>
    <t>Арендная плата</t>
  </si>
  <si>
    <t>Налоги на уровне точки</t>
  </si>
  <si>
    <t>Организация ПИШ 1</t>
  </si>
  <si>
    <t>Указать название точки 4</t>
  </si>
  <si>
    <t>Указать название точки 5</t>
  </si>
  <si>
    <t>Указать название точки 6</t>
  </si>
  <si>
    <t>Указать название точки 7</t>
  </si>
  <si>
    <t>Указать название точки 8</t>
  </si>
  <si>
    <t>Указать название точки 9</t>
  </si>
  <si>
    <t>Указать название точки 10</t>
  </si>
  <si>
    <t>Указать название организации</t>
  </si>
  <si>
    <t>Указать название точки 1</t>
  </si>
  <si>
    <t>Указать название точки 2</t>
  </si>
  <si>
    <t>Указать название точки 3</t>
  </si>
  <si>
    <t>Указать название точки 11</t>
  </si>
  <si>
    <t>Указать название точки 12</t>
  </si>
  <si>
    <t>Указать название точки 13</t>
  </si>
  <si>
    <t>Указать название точки 14</t>
  </si>
  <si>
    <t>Указать название точки 15</t>
  </si>
  <si>
    <t>Указать название точки 16</t>
  </si>
  <si>
    <t>Указать название точки 17</t>
  </si>
  <si>
    <t>Указать название точки 18</t>
  </si>
  <si>
    <t>Указать название точки 19</t>
  </si>
  <si>
    <t>Указать название точки 20</t>
  </si>
  <si>
    <t>Организация ОЗТ 1</t>
  </si>
  <si>
    <t>Процент людей, получающих услуги ОЗТ на точке</t>
  </si>
  <si>
    <t>Процент от всех клиентов ПИШ, получающих данные услуги</t>
  </si>
  <si>
    <t>Непосредственная удельная стоимость</t>
  </si>
  <si>
    <t>Косвенная удельная стоимость</t>
  </si>
  <si>
    <t>Итоговая  удельная стоимость</t>
  </si>
  <si>
    <t>Процент от всех пациентов ОЗТ, получающих данные услуги</t>
  </si>
  <si>
    <t>Категория расходов</t>
  </si>
  <si>
    <t>Персонал, непосредственно оказывающий услуги</t>
  </si>
  <si>
    <t>Материалы</t>
  </si>
  <si>
    <t>Мед. оборудование</t>
  </si>
  <si>
    <t>Итоговая непосредственная удельная стоимость</t>
  </si>
  <si>
    <t>Немед. оборудование</t>
  </si>
  <si>
    <t>Итоговая косвенная удельная стоимость</t>
  </si>
  <si>
    <t>Персонал, косвенно участвующий в оказании услуг</t>
  </si>
  <si>
    <t>Высокая степень приоритетности</t>
  </si>
  <si>
    <t>Средняя степень приоритетности</t>
  </si>
  <si>
    <t>Низкая степень приоритетности</t>
  </si>
  <si>
    <t>Соотношение ПИШ, непосредственно</t>
  </si>
  <si>
    <t>Соотношение ОЗТ, непосредственно</t>
  </si>
  <si>
    <t>Несколько</t>
  </si>
  <si>
    <t>Мероприятия ПИШ</t>
  </si>
  <si>
    <t>Несколько, основные</t>
  </si>
  <si>
    <t>Мероприятия ОЗТ</t>
  </si>
  <si>
    <t>Да/Нет</t>
  </si>
  <si>
    <t>Да</t>
  </si>
  <si>
    <t>Нет</t>
  </si>
  <si>
    <t>Расчеты основаны на</t>
  </si>
  <si>
    <t>Пакет услуг, оказываемых в стране в настоящий момент</t>
  </si>
  <si>
    <t>Рекомендуемый пакет услуг, в который входят услуги, не оказываемые в стране в настоящий момент</t>
  </si>
  <si>
    <t>Несколько, дополнительные</t>
  </si>
  <si>
    <t>Несколько, несущественные</t>
  </si>
  <si>
    <t>ПИШ_Высокая</t>
  </si>
  <si>
    <t>ПИШ_Средняя</t>
  </si>
  <si>
    <t>ПИШ_Низкая</t>
  </si>
  <si>
    <t>ОЗТ_Высокая</t>
  </si>
  <si>
    <t>ОЗТ_Средняя</t>
  </si>
  <si>
    <t>ОЗТ_низкая</t>
  </si>
  <si>
    <t>Обучение клиентов ОЗТ конкретным рабочим навыкам. Например, навыкам работы с компьютером.</t>
  </si>
  <si>
    <t>Стоимость строительства новых точек или дополнительных помещений.</t>
  </si>
  <si>
    <t>Арендная плата за помещения точки (не включает арендную плату, выплачиваемую за помещения, в которых прием ведется без предварительной записи).</t>
  </si>
  <si>
    <t>Любые налоги, выплачиваемые на уровне точки, не учтенные на других рабочих страницах инструмента.</t>
  </si>
  <si>
    <r>
      <rPr>
        <b/>
        <u/>
        <sz val="12"/>
        <rFont val="Arial"/>
        <family val="2"/>
      </rPr>
      <t>Цель:</t>
    </r>
    <r>
      <rPr>
        <sz val="12"/>
        <rFont val="Arial"/>
        <family val="2"/>
      </rPr>
      <t xml:space="preserve"> Оценить удельную стоимость по стране на одного пациента ОЗТ/клиента ПИШ в год. Общая стоимость допускает вариации в удельной стоимости в зависимости от различий в охвате и методах оказания услуг и указывает на основные факторы удельной стоимости услуг ОЗТ и ПИШ. Этот инструмент может применяться для поиска оптимального метода использования ориентировочного финансирования, полученного от Глобального фонда, при оказании услуг снижения вреда (или запланированного национального финансирования) и приблизительной оценки стоимости полного удовлетворения спроса.</t>
    </r>
  </si>
  <si>
    <t>Доставка необходимой дозы лекарственного препарата домой или в больницу в связи с состоянием здоровья пациента ОЗТ . Для пребывания в больнице и т.д.</t>
  </si>
  <si>
    <t>Предоставляется врачом или медицинской сестрой с целью наблюдения за состоянием здоровья пациента</t>
  </si>
  <si>
    <t>Определения и примеры непосредственных/косвенных расходов</t>
  </si>
  <si>
    <t>Расходы, которые косвенно связаны с оказанием услуг, но не могут быть прямо отнесены к конкретным мероприятиям</t>
  </si>
  <si>
    <r>
      <rPr>
        <b/>
        <sz val="10"/>
        <color indexed="8"/>
        <rFont val="Arial"/>
        <family val="2"/>
      </rPr>
      <t>Медицинское оборудование</t>
    </r>
    <r>
      <rPr>
        <sz val="10"/>
        <color indexed="8"/>
        <rFont val="Arial"/>
        <family val="2"/>
      </rPr>
      <t>: холодильник, лабораторная мебель (стол и стулья), стол для проведения добровольного тестирования и консультирования, пипетки, медицинский шкаф, уничтожитель медицинского мусора</t>
    </r>
  </si>
  <si>
    <r>
      <rPr>
        <b/>
        <sz val="10"/>
        <color indexed="8"/>
        <rFont val="Arial"/>
        <family val="2"/>
      </rPr>
      <t>Другие непосредственные расходы</t>
    </r>
    <r>
      <rPr>
        <sz val="10"/>
        <color indexed="8"/>
        <rFont val="Arial"/>
        <family val="2"/>
      </rPr>
      <t>: информационные/просветительские материалы, гигиенические материалы, денежные поощрения, антибактериальный гель для рук, аренда помещения для проведения учебных мероприятий, расходы на кейс-менеджмент</t>
    </r>
  </si>
  <si>
    <r>
      <rPr>
        <b/>
        <sz val="10"/>
        <color indexed="8"/>
        <rFont val="Arial"/>
        <family val="2"/>
      </rPr>
      <t>Зарплаты (и премии) сотрудников и расходы на обучение персонала для косвенного оказания услуг</t>
    </r>
    <r>
      <rPr>
        <sz val="10"/>
        <color indexed="8"/>
        <rFont val="Arial"/>
        <family val="2"/>
      </rPr>
      <t>: охрана, уборка, водитель, директор программы, координатор программы, ассистент программы, бухгалтер, логистика, специалисты по мониторингу и оценке</t>
    </r>
  </si>
  <si>
    <t>Средняя годовая зарплата (включая средний размер премии)</t>
  </si>
  <si>
    <t>Средняя годовая сумма расходов на обучение на человека</t>
  </si>
  <si>
    <t>Количество часов, отработанных в неделю</t>
  </si>
  <si>
    <t>Количество недель, отработанных за год</t>
  </si>
  <si>
    <t>Врач, отвечающий за ежедневный прием лекарственных препаратов, осуществляет оценку состояния пациента и назначает необходимую дозу лекарственных препаратов.</t>
  </si>
  <si>
    <r>
      <t xml:space="preserve">Общая сумма годовых зарплат </t>
    </r>
    <r>
      <rPr>
        <b/>
        <sz val="11"/>
        <color indexed="8"/>
        <rFont val="Arial"/>
        <family val="2"/>
      </rPr>
      <t>(включая среднюю стоимость социального пакета)</t>
    </r>
  </si>
  <si>
    <r>
      <rPr>
        <b/>
        <u/>
        <sz val="11"/>
        <color indexed="8"/>
        <rFont val="Arial"/>
        <family val="2"/>
      </rPr>
      <t>Инструкции</t>
    </r>
    <r>
      <rPr>
        <sz val="11"/>
        <color indexed="8"/>
        <rFont val="Arial"/>
        <family val="2"/>
      </rPr>
      <t xml:space="preserve"> </t>
    </r>
    <r>
      <rPr>
        <i/>
        <sz val="11"/>
        <color indexed="8"/>
        <rFont val="Arial"/>
        <family val="2"/>
      </rPr>
      <t>(номера в инструкции соотносятся с номерами в приведенной ниже таблице)</t>
    </r>
    <r>
      <rPr>
        <sz val="11"/>
        <color indexed="8"/>
        <rFont val="Arial"/>
        <family val="2"/>
      </rPr>
      <t>:
1. По каждому мероприятию указать количество визитов на одного пациента в год. Это должно быть основано на национальных/международных стандартах (например, выдача метадона осуществляется ежедневно, так что количество визитов на пациентов в год составит 365).
2. Для каждого вида работников, непосредственно участвующих в оказании услуг, указать среднее количество минут, которое каждый работник затрачивает на одну услугу на одного пациента за один визит. Эта информация должна быть основана на собеседованиях, отслеживании рабочего времени и на национальных/международных стандартах, в зависимости от того, какие данные существуют в стране.</t>
    </r>
  </si>
  <si>
    <t>2. Время (в минутах), которое каждый работник, непосредственно оказывающий услуги, затрачивает на одну услугу на одного пациента за один визит</t>
  </si>
  <si>
    <t>1. Количество визитов на пациента в год</t>
  </si>
  <si>
    <t>Средние годовые расходы на обучение на человека</t>
  </si>
  <si>
    <r>
      <rPr>
        <b/>
        <sz val="11"/>
        <color indexed="8"/>
        <rFont val="Arial"/>
        <family val="2"/>
      </rPr>
      <t>Инструкции:</t>
    </r>
    <r>
      <rPr>
        <sz val="11"/>
        <color indexed="8"/>
        <rFont val="Arial"/>
        <family val="2"/>
      </rPr>
      <t xml:space="preserve">
1. Для каждого типа работников, непосредственно участвующих в оказании услуг, указать среднюю сумму годовой заработной платы (включая социальный пакет), среднюю сумму годовых расходов на обучение, количество работников, обученных оказанию каждого вида услуг, и процент времени, затрачиваемого каждым типом работников ПИШ на оказание каждого вида услуг. Указать средний процент времени, затрачиваемого каждым типом работников на оказание услуг высокой, средней и низкой степени приоритетности (общий процент времени не может превышать 100%). Данные по временным затратам персонала могут быть основаны на собеседованиях или методических рекомендациях.
2. Для каждого типа работников, косвенно участвующих в оказании услуг, указать общую сумму годовой зарплаты (включая социальный пакет) и расходов на обучение.
</t>
    </r>
    <r>
      <rPr>
        <i/>
        <u/>
        <sz val="11"/>
        <color indexed="8"/>
        <rFont val="Arial"/>
        <family val="2"/>
      </rPr>
      <t>ПРИМЕЧАНИЕ</t>
    </r>
    <r>
      <rPr>
        <sz val="11"/>
        <color indexed="8"/>
        <rFont val="Arial"/>
        <family val="2"/>
      </rPr>
      <t xml:space="preserve">: Расчет удельной стоимости требует данных, приведенных в других вкладках и спрятанных колонках.
</t>
    </r>
  </si>
  <si>
    <t>Средняя годовая зарплата
(включая социальный пакет)</t>
  </si>
  <si>
    <t>Общее количество работников программы, оказывающих и обученных…</t>
  </si>
  <si>
    <t>Средний процент времени (не более 100%), затраченного на…</t>
  </si>
  <si>
    <t>Отвечает за тестирование на ВИЧ, иногда гепатит С и B и сифилис.</t>
  </si>
  <si>
    <t>Ведет групповые занятия, консультирует партнеров и членов семей.</t>
  </si>
  <si>
    <t>Дерматологи, инфекционисты, неврологи, эпидемиологи, хирурги, наркологи, психиатры, терапевты и т.д.</t>
  </si>
  <si>
    <t>Проводит пред- и послетестовое консультирование.</t>
  </si>
  <si>
    <t>Консультант по вмешательствам по принципу равный-равному</t>
  </si>
  <si>
    <t>Другие медицинские консультанты</t>
  </si>
  <si>
    <t>Психологи, наркологи, психиатры, терапевты, хирурги и т.д. Услуги оплачиваются как консультационные услуги. Терапевт и другие медицинские консультанты это одна и та же позиция, это повтор. Предлагается использовать должность "Медицинский консультант".</t>
  </si>
  <si>
    <t>Ведет учебно-развлекательные мероприятия для женщин, учит их таким навыкам, как низание бус, поделки из войлока, шитье и проч.</t>
  </si>
  <si>
    <t>Общая сумма годовой зарплаты (включая среднюю стоимость социального пакета)</t>
  </si>
  <si>
    <t>Общая сумма ежегодных расходов на обучение на человека</t>
  </si>
  <si>
    <t>Координатор проекта, осуществляемого по договору суб-субподряда, управляет точкой ПИШ и ее деятельностью.</t>
  </si>
  <si>
    <t>Выбрать, используется ли материал для оказания услуг ОЗТ высокой, средней или низкой степени приоритетности
(из выпадающего меню)</t>
  </si>
  <si>
    <t>Выбрать конкретное мероприятие  ОЗТ, в котором используется материал
(из выпадающего меню)</t>
  </si>
  <si>
    <t>Указать удельную стоимость материала на национальном рынке</t>
  </si>
  <si>
    <t>Указать процент всех пациентов ОЗТ, использующих материал</t>
  </si>
  <si>
    <t>Указать частоту использования на пациента в год</t>
  </si>
  <si>
    <t>Метадон- 150 ml, бутылка (25mg)</t>
  </si>
  <si>
    <t>Бупренорфин - 2 mg, таблетка</t>
  </si>
  <si>
    <t>Бупренорфин - 8 mg, таблетка</t>
  </si>
  <si>
    <t>2. Материалы ОЗТ, используемые непосредственно для оказания услуг</t>
  </si>
  <si>
    <t>Общее количество, необходимое в год</t>
  </si>
  <si>
    <t>1. Материалы ПИШ, выдаваемые клиентам</t>
  </si>
  <si>
    <t>Выбрать, используется ли материал для оказания услуг ПИШ высокой, средней или низкой степени приоритетности
(из выпадающего меню)</t>
  </si>
  <si>
    <t>Выбрать конкретное мероприятие  ПИШ, в котором используется материал
(из выпадающего меню)</t>
  </si>
  <si>
    <t>Указать процент всех клиентов ПИШ, использующих материал</t>
  </si>
  <si>
    <t>Указать частоту использования на клиента в год</t>
  </si>
  <si>
    <t>Удельная стоимость материально -технических ценностей  - ПИШ</t>
  </si>
  <si>
    <t>Шприцы - 1ml</t>
  </si>
  <si>
    <t>Шприцы - 2 ml</t>
  </si>
  <si>
    <t>Шприцы - 3 ml</t>
  </si>
  <si>
    <t>Шприцы - 5 ml</t>
  </si>
  <si>
    <t>Шприцы - 10 ml</t>
  </si>
  <si>
    <t>Шприцы - 20 ml</t>
  </si>
  <si>
    <t>Иглы - цельные</t>
  </si>
  <si>
    <t>Иглы - съемные</t>
  </si>
  <si>
    <t>Иглы - инсулиновые</t>
  </si>
  <si>
    <t>Тампоны - спиртовые</t>
  </si>
  <si>
    <t>Тампоны - ватные</t>
  </si>
  <si>
    <t>Налоксон - 2 ml</t>
  </si>
  <si>
    <t>Экспресс -тесты на ВИЧ</t>
  </si>
  <si>
    <t>2. Материалы ПИШ, используемые непосредственно для оказания услуг</t>
  </si>
  <si>
    <t>Материал используется для… 
(выбрать Да или Нет из выпадающего меню)</t>
  </si>
  <si>
    <t>Оборудование используется для… 
(выбрать Да или Нет из выпадающего меню)</t>
  </si>
  <si>
    <t>2. Указать удельную стоимость оборудования на национальном рынке</t>
  </si>
  <si>
    <t>3. Указать срок службы оборудования в годах</t>
  </si>
  <si>
    <t>Указать удельную стоимость на национальном рынке</t>
  </si>
  <si>
    <t>Указать процент клиентов/пациентов, использующих предмет (с разбивкой по высокой, средней и низкой степени приоритетности)</t>
  </si>
  <si>
    <t>Указать общую сумму расходов на предмет на национальном рынке</t>
  </si>
  <si>
    <t>Указать количество людей, получающих предмет или извлекающих из него пользу, с разбивкой по высокой, средней и низкой степени приоритетности)</t>
  </si>
  <si>
    <r>
      <rPr>
        <b/>
        <u/>
        <sz val="11"/>
        <color indexed="8"/>
        <rFont val="Arial"/>
        <family val="2"/>
      </rPr>
      <t>Инструкции</t>
    </r>
    <r>
      <rPr>
        <sz val="11"/>
        <color indexed="8"/>
        <rFont val="Arial"/>
        <family val="2"/>
      </rPr>
      <t xml:space="preserve"> </t>
    </r>
    <r>
      <rPr>
        <i/>
        <sz val="11"/>
        <color indexed="8"/>
        <rFont val="Arial"/>
        <family val="2"/>
      </rPr>
      <t>(номера в инструкции соотносятся с номерами в приведенной ниже таблице)</t>
    </r>
    <r>
      <rPr>
        <sz val="11"/>
        <color indexed="8"/>
        <rFont val="Arial"/>
        <family val="2"/>
      </rPr>
      <t>:
1. Указать определение одной единицы для каждого непосредственного расхода на основании опыта работы в стране.
2. Определить конкретные мероприятия, в которых используются другие предметы, относящиеся к непосредственным расходам, с точки зрения их высокой, средней и низкой степени приоритетности, используя выпадающее меню. Если предмет используется в нескольких мероприятиях высокой, средней и низкой степени приоритетности, выбрать опцию "Несколько".
3. Если предмет, относящийся к непосредственным расходам, может выдаваться клиенту/пациенту (как то, например, образовательная листовка или продуктовый набор), указать удельную стоимость предмета на национальном рынке, процент клиентов/пациентов каждого типа услуг, использующих предмет,  и количество единиц предмета на одного клиента/пациента в год.
4. Если предмет, относящийся к другим непосредственным расходам, НЕ может быть выдан непосредственно клиенту/пациенту (например, арендованное помещение для обучения по методу равный равному), указать общую ежегодную сумму расходов на предмет на национальном рынке и количество клиентов/пациентов с разбивкой по высокой, средней и низкой степени приоритетности, которые извлекают пользу из предмета.</t>
    </r>
  </si>
  <si>
    <t>2. Выбрать конкретные мероприятия, в которых используется предмет
(из выпадающего меню)</t>
  </si>
  <si>
    <t>Указать количество предметов на пациента в год</t>
  </si>
  <si>
    <t>Мероприятия ПИШ высокой степени приоритетности</t>
  </si>
  <si>
    <t>Мероприятия ПИШ средней степени приоритетности</t>
  </si>
  <si>
    <t>Мероприятия ПИШ низкой степени приоритетности</t>
  </si>
  <si>
    <t>Мероприятия ОЗТ высокой степени приоритетности</t>
  </si>
  <si>
    <t>Мероприятия ОЗТ средней степени приоритетности</t>
  </si>
  <si>
    <t>Мероприятия ОЗТ низкой степени приоритетности</t>
  </si>
  <si>
    <t>Расходы на обучение пациентов ОЗТ</t>
  </si>
  <si>
    <t>1.  Указать удельную стоимость оборудования на национальном рынке</t>
  </si>
  <si>
    <t>2.  Указать срок службы оборудования в годах</t>
  </si>
  <si>
    <t xml:space="preserve">3. Указать необходимое количество
(напр., 1 единица на точку или на работника) </t>
  </si>
  <si>
    <t>Немедицинское оборудование - ПИШ</t>
  </si>
  <si>
    <t>Магнитная настенная доска</t>
  </si>
  <si>
    <t>Телефонная мини-станция</t>
  </si>
  <si>
    <t>Немедицинское оборудование - ОЗТ</t>
  </si>
  <si>
    <t>Накладные расходы - ПИШ и ОЗТ</t>
  </si>
  <si>
    <t>1. Указать годовую сумму расходов по точке ПИШ</t>
  </si>
  <si>
    <r>
      <t>Инструкции:</t>
    </r>
    <r>
      <rPr>
        <sz val="11"/>
        <color indexed="8"/>
        <rFont val="Arial"/>
        <family val="2"/>
      </rPr>
      <t xml:space="preserve">
1. Указать общую сумму годовых накладных расходов на услуги ПИШ по точке.
2. Если накладные расходы точки ОЗТ не могут быть отделены от остальных накладных расходов: указать процент людей на точке, получающих ОЗТ, и общую сумму годовых накладных расходов по точке. Например, если поликлиника обслуживает 100 человек, из которых 20 человек получают ОЗТ, следует указать 20%.
3. Если известны только накладные расходы точки ОЗТ на услуги ПИШ: указать общую сумму годовых накладных расходов на услуги ПИШ по точке.
</t>
    </r>
    <r>
      <rPr>
        <b/>
        <i/>
        <sz val="11"/>
        <color indexed="8"/>
        <rFont val="Arial"/>
        <family val="2"/>
      </rPr>
      <t>ПРИМЕЧАНИЕ</t>
    </r>
    <r>
      <rPr>
        <sz val="11"/>
        <color indexed="8"/>
        <rFont val="Arial"/>
        <family val="2"/>
      </rPr>
      <t xml:space="preserve">: Если точки не платят арендную плату, следует указать приблизительную сумму невыплачиваемой арендной платы на основании размера помещения и средней арендной платы за квадратный метр по стране. См. определения/примеры ниже:
</t>
    </r>
  </si>
  <si>
    <t>Расходы по ведению деятельности точки, включая коммунальные платежи, канцелярские принадлежности, арендную плату и т.д. Расходы на управление программой на центральном уровне были учтены на предыдущей рабочей странице.</t>
  </si>
  <si>
    <t>2. Если накладные расходы по ОЗТ не могут быть отделены от других расходов: 
указать общую годовую сумму накладных расходов по точке</t>
  </si>
  <si>
    <t>Если накладные расходы по ОЗТ известны: 
указать общую годовую сумму накладных расходов по точке</t>
  </si>
  <si>
    <t>Удельная стоимость услуг ПИШ на одного клиента в год</t>
  </si>
  <si>
    <t>Средневзвешенная общая удельная стоимость на одного клиента в год</t>
  </si>
  <si>
    <t>Удельная стоимость услуг ОЗТ на одного пациента в год</t>
  </si>
  <si>
    <t>Средневзвешенная общая удельная стоимость на одного пациента в год</t>
  </si>
  <si>
    <r>
      <t>Инструкции</t>
    </r>
    <r>
      <rPr>
        <sz val="11"/>
        <color indexed="8"/>
        <rFont val="Arial"/>
        <family val="2"/>
      </rPr>
      <t xml:space="preserve"> (</t>
    </r>
    <r>
      <rPr>
        <i/>
        <sz val="11"/>
        <color indexed="8"/>
        <rFont val="Arial"/>
        <family val="2"/>
      </rPr>
      <t>номера соотносятся с номерами в приведенной ниже таблице</t>
    </r>
    <r>
      <rPr>
        <sz val="11"/>
        <color indexed="8"/>
        <rFont val="Arial"/>
        <family val="2"/>
      </rPr>
      <t xml:space="preserve">):
1. Распределить по категориям каждое осуществляемое в стране мероприятие снижения вреда согласно приведенным ниже определениям. Не обязательно выбирать все мероприятия. Не следует указывать одно и то же мероприятие больше одного раза.
2. Указать процент от всех пациентов ОЗТ в программе, получающих каждую услугу. Например, в программе ОЗТ участвуют 100 пациентов, и все они получают метадон или бупренорфин, но только 50 из них получают услуги профилактики передозировки. В этом случае в ячейке "метадон/бупренорфин" следует указать 100%, а в ячейке "профилактика передозировки" 50%.
3. Указать общее количество людей в программе, получающих услуги ОЗТ и ПИШ, и количество людей, получающих как минимум одну услугу высокой степени  приоритетности, одну услугу средней степени приоритетности и одну услугу низкой степени приоритетности, </t>
    </r>
    <r>
      <rPr>
        <b/>
        <sz val="11"/>
        <color indexed="8"/>
        <rFont val="Arial"/>
        <family val="2"/>
      </rPr>
      <t>исходя из имеющейся выборки</t>
    </r>
    <r>
      <rPr>
        <sz val="11"/>
        <color indexed="8"/>
        <rFont val="Arial"/>
        <family val="2"/>
      </rPr>
      <t xml:space="preserve">. Следует избегать двойного подсчета пациентов/клиентов в каждой группе мероприятий. Например, если лицо получает 2 услуги высокой степени приоритетности и 1 услугу средней степени приоритетности, такое лицо учитывается как один клиент услуг высокой степени приоритетности и как один клиент услуг средней степени приоритетности. Общее количество клиентов, получающих услуги высокой степени приоритетности, должно равняться общему количеству пациентов ОЗТ/клиентов ПИШ.
</t>
    </r>
    <r>
      <rPr>
        <b/>
        <u/>
        <sz val="11"/>
        <color indexed="8"/>
        <rFont val="Arial"/>
        <family val="2"/>
      </rPr>
      <t>ПРИМЕЧАНИЕ</t>
    </r>
    <r>
      <rPr>
        <sz val="11"/>
        <color indexed="8"/>
        <rFont val="Arial"/>
        <family val="2"/>
      </rPr>
      <t xml:space="preserve">: </t>
    </r>
    <r>
      <rPr>
        <b/>
        <sz val="11"/>
        <color indexed="8"/>
        <rFont val="Arial"/>
        <family val="2"/>
      </rPr>
      <t xml:space="preserve">Полный список мероприятий высокой/средний/низкой степени приоритетности для страны/отдельной местности составляется в тесном сотрудничестве и при постоянных консультациях с группами сообщества людей, употребляющих наркотики (ЛУН).
</t>
    </r>
  </si>
  <si>
    <r>
      <t>Инструкции:</t>
    </r>
    <r>
      <rPr>
        <sz val="11"/>
        <color indexed="8"/>
        <rFont val="Arial"/>
        <family val="2"/>
      </rPr>
      <t xml:space="preserve">
1. Для каждой должности указать полную сумму годовой заработной платы, включая социальный пакет, средние ежегодные расходы на обучение на обучение, количество часов, отработанных в неделю, и количество недель, отработанных в году. Более подробная информация приведена в Руководстве пользователя.
2. Для работников, косвенно участвующих в оказании услуг, указать общую сумму выплаченной заработной платы, включая социальный пакет, и общую сумму ежегодных расходов на обучение по каждому типу сотрудников.
3. Если название должности/персонал программ ОЗТ в стране отличается от приведенных ниже, указать название должности и прочую информацию в ячейке "Другое (указать)".</t>
    </r>
  </si>
  <si>
    <r>
      <t xml:space="preserve">Инструкции </t>
    </r>
    <r>
      <rPr>
        <sz val="10"/>
        <color indexed="8"/>
        <rFont val="Arial"/>
        <family val="2"/>
      </rPr>
      <t xml:space="preserve">(номера в инструкции соотносятся с номерами в приведенной ниже таблице):
1. Для каждого предмета/материала, </t>
    </r>
    <r>
      <rPr>
        <sz val="10"/>
        <color rgb="FFFF0000"/>
        <rFont val="Arial"/>
        <family val="2"/>
      </rPr>
      <t>выдаваемого непосредственно пациентам</t>
    </r>
    <r>
      <rPr>
        <sz val="10"/>
        <color indexed="8"/>
        <rFont val="Arial"/>
        <family val="2"/>
      </rPr>
      <t xml:space="preserve">: указать тип мероприятия (высокая, средняя, низкая степень приоритетности) и конкретный вид услуг, в котором используется предмет/материал (выбрать из выпадающего меню). Если предмет/материал используется более, чем в одной услуге в подгруппе, выбрать из выпадающего меню опцию "Несколько". Указать удельную стоимость предмета/материала на национальном рынке, исходя из определения (включая транспортные расходы и расходы на хранение и распространение), процент всех пациентов ОЗТ, использующих предмет/материал, и частоту использования на одну единицу предмета/материала на пациента в год (т.е., ежедневное предоставление 5 мг. метадона означает, что на одного пациента приходится 4 упаковки в год). Эта информация должна быть основана на методических рекомендациях. Более подробная информация приведена в Руководстве пользователя.
2. Для каждого предмета/материала, </t>
    </r>
    <r>
      <rPr>
        <sz val="10"/>
        <color rgb="FFFF0000"/>
        <rFont val="Arial"/>
        <family val="2"/>
      </rPr>
      <t>используемого при непосредственном оказании услуг, но не выдаваемого пациентам</t>
    </r>
    <r>
      <rPr>
        <sz val="10"/>
        <color indexed="8"/>
        <rFont val="Arial"/>
        <family val="2"/>
      </rPr>
      <t xml:space="preserve">: выбрать ответ "да" или "нет" на вопрос о том, используется ли предмет/материал для оказания услуг высокой, средний или низкой степени приоритетности, указать удельную стоимость предмета/материала на национальном рынке, исходя из определения (включая транспортные расходы и расходы на хранение и распространение) и общее количество, необходимое программе в год. Общее необходимое количество может основываться на стандартах или на фактических прошлых расходах. Например, если одному работнику требуется одна пара перчаток в день, и в выборку включено 100 работников, то в год требуется 36 500 пар перчаток (100 работников X 365 дней).
</t>
    </r>
  </si>
  <si>
    <t>Предметами/материалами считаются медицинские товары, используемые для оказания услуг ОЗТ, которые обычно выдаются непосредственно пациентам ОЗТ, как то, например, медицинские тесты, лекарственные препараты и вакцины.</t>
  </si>
  <si>
    <r>
      <t xml:space="preserve">Инструкции </t>
    </r>
    <r>
      <rPr>
        <sz val="10"/>
        <color indexed="8"/>
        <rFont val="Arial"/>
        <family val="2"/>
      </rPr>
      <t>(</t>
    </r>
    <r>
      <rPr>
        <i/>
        <sz val="10"/>
        <color indexed="8"/>
        <rFont val="Arial"/>
        <family val="2"/>
      </rPr>
      <t>номера в инструкции соотносятся с номерами в приведенной ниже таблице</t>
    </r>
    <r>
      <rPr>
        <sz val="10"/>
        <color indexed="8"/>
        <rFont val="Arial"/>
        <family val="2"/>
      </rPr>
      <t xml:space="preserve">):
1. Для каждого предмета/материала, </t>
    </r>
    <r>
      <rPr>
        <sz val="10"/>
        <color rgb="FFFF0000"/>
        <rFont val="Arial"/>
        <family val="2"/>
      </rPr>
      <t>выдаваемого непосредственно пациентам</t>
    </r>
    <r>
      <rPr>
        <sz val="10"/>
        <color indexed="8"/>
        <rFont val="Arial"/>
        <family val="2"/>
      </rPr>
      <t xml:space="preserve">: указать тип мероприятия (высокая, средняя, низкая степень приоритетности) и конкретный вид услуг, в котором используется предмет/материал (выбрать из выпадающего меню). Если предмет/материал используется более, чем в одной услуге в подгруппе, выберите из выпадающего меню опцию "Несколько". Указать удельную стоимость предмета/материала на национальном рынке, исходя из определения (включая транспортные расходы и расходы на хранение и распространение), процент всех пациентов ОЗТ, использующих предмет/материал, и частоту использования на одну единицу предмета/материала на пациента в год (т.е., ежедневное предоставление шприца размером 1mg означает, что на одного пациента приходится 365 шприцев в год). Эта информация должна быть основана на методических рекомендациях. Более подробная информация приведена в Руководстве пользователя.
2. Для каждого предмета/материала, </t>
    </r>
    <r>
      <rPr>
        <sz val="10"/>
        <color rgb="FFFF0000"/>
        <rFont val="Arial"/>
        <family val="2"/>
      </rPr>
      <t>использующегося при непосредственном оказании услуг, но не выдаваемого пациентам</t>
    </r>
    <r>
      <rPr>
        <sz val="10"/>
        <color indexed="8"/>
        <rFont val="Arial"/>
        <family val="2"/>
      </rPr>
      <t xml:space="preserve">: выбрать ответ "да" или "нет" на вопрос о том, используется ли товар/материал для оказания услуг высокой, средний или низкой степени приоритетности, указать удельную стоимость предмета/товара на национальном рынке, исходя из определения (включая транспортные расходы и расходы на хранение и распространение) и общее количество, необходимое программе в год. Общее необходимое количество может основываться на стандартах или на фактических прошлых расходах. Например, если одному работнику требуется одна пара перчаток в день, и в выборку включено 100 работников, то программе требуется 36 500 пар перчаток в год (100 работников X 365 дней).
</t>
    </r>
  </si>
  <si>
    <t>Предметами/материалами считаются медицинские товары, используемые для оказания услуг ПИШ, которые обычно выдаются непосредственно клиентам ПИШ, как то, например, шприцы и медицинские тесты.</t>
  </si>
  <si>
    <t>Налоксон - 0.4 mg</t>
  </si>
  <si>
    <r>
      <t xml:space="preserve">Инструкции </t>
    </r>
    <r>
      <rPr>
        <sz val="11"/>
        <color indexed="8"/>
        <rFont val="Arial"/>
        <family val="2"/>
      </rPr>
      <t>(</t>
    </r>
    <r>
      <rPr>
        <i/>
        <sz val="11"/>
        <color indexed="8"/>
        <rFont val="Arial"/>
        <family val="2"/>
      </rPr>
      <t>номера в инструкции соотносятся с номерами в приведенной ниже таблице</t>
    </r>
    <r>
      <rPr>
        <sz val="11"/>
        <color indexed="8"/>
        <rFont val="Arial"/>
        <family val="2"/>
      </rPr>
      <t xml:space="preserve">):
1. Выбрать, используется ли оборудование для мероприятий высокой, средней или низкой степени приоритетности.
2. Указать удельную стоимость единицы оборудования на национальном рынке. Эта цифра должна включать стоимость закупки и хранения и может основываться на фактических прошлых расходах или текущих ценах.
3. Указать срок службы оборудования в годах. Это может быть основано на методических рекомендациях или прошлом опыте.
4. Указать общее необходимое количество (т.е., к примеру, если на 1 точку требуется 1 единица оборудования, и в выборку включено 100 точек, то всего необходимо 100 единиц оборудования). Эта информация основывается на методических рекомендациях и собеседованиях на точках.
</t>
    </r>
  </si>
  <si>
    <t xml:space="preserve">4. Указать количество, необходимое для программы
</t>
  </si>
  <si>
    <r>
      <t xml:space="preserve">Инструкции:
</t>
    </r>
    <r>
      <rPr>
        <sz val="11"/>
        <color indexed="8"/>
        <rFont val="Arial"/>
        <family val="2"/>
      </rPr>
      <t>1. Указать удельную стоимость на национальном рынке для каждого предмета оборудования, используемого точками снижения вреда. Эта цифра может основываться на фактических прошлых расходах или текущих ценах и должна включать стоимость закупки и хранения.
2. Указать срок службы оборудования в годах. Это может быть основано на методических рекомендациях или прошлом опыте.
3. Указать количество, необходимое по всей стране (т.е., к примеру, если на одну точку приходится 1 единица оборудования, и в выборку входит 100 точек, то всего необходимо 100 единиц оборудования).</t>
    </r>
    <r>
      <rPr>
        <b/>
        <u/>
        <sz val="11"/>
        <color indexed="8"/>
        <rFont val="Arial"/>
        <family val="2"/>
      </rPr>
      <t xml:space="preserve">
</t>
    </r>
  </si>
  <si>
    <t>Ежедневная раздача и/или обмен шприцев, игл,  и других товаров (как то, салфеток, стерильной воды, дезинфицирующих средств и т.д.), необходимых для деятельности полноценной ПИШ и  поддерживающих безопасную инъекционную практику, в соответствии с международными методическими рекомендациями и региональной передовой практикой.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</si>
</sst>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50" x14ac:knownFonts="1">
    <font>
      <sz val="11"/>
      <color theme="1"/>
      <name val="Calibri"/>
      <family val="2"/>
      <scheme val="minor"/>
    </font>
    <font>
      <sz val="10"/>
      <name val="Arial"/>
      <family val="2"/>
    </font>
    <font>
      <b/>
      <sz val="36"/>
      <name val="Arial"/>
      <family val="2"/>
    </font>
    <font>
      <b/>
      <sz val="10"/>
      <name val="Arial"/>
      <family val="2"/>
    </font>
    <font>
      <b/>
      <u/>
      <sz val="12"/>
      <name val="Arial"/>
      <family val="2"/>
    </font>
    <font>
      <b/>
      <sz val="12"/>
      <name val="Arial"/>
      <family val="2"/>
    </font>
    <font>
      <sz val="11"/>
      <name val="Arial"/>
      <family val="2"/>
    </font>
    <font>
      <b/>
      <u/>
      <sz val="14"/>
      <name val="Arial"/>
      <family val="2"/>
    </font>
    <font>
      <sz val="12"/>
      <name val="Arial"/>
      <family val="2"/>
    </font>
    <font>
      <sz val="11"/>
      <color indexed="8"/>
      <name val="Arial"/>
      <family val="2"/>
    </font>
    <font>
      <b/>
      <sz val="16"/>
      <color indexed="8"/>
      <name val="Arial"/>
      <family val="2"/>
    </font>
    <font>
      <sz val="11"/>
      <color indexed="8"/>
      <name val="Arial"/>
      <family val="2"/>
    </font>
    <font>
      <i/>
      <sz val="14"/>
      <color indexed="8"/>
      <name val="Arial"/>
      <family val="2"/>
    </font>
    <font>
      <b/>
      <sz val="18"/>
      <color indexed="8"/>
      <name val="Arial"/>
      <family val="2"/>
    </font>
    <font>
      <b/>
      <sz val="14"/>
      <color indexed="8"/>
      <name val="Arial"/>
      <family val="2"/>
    </font>
    <font>
      <sz val="10"/>
      <color indexed="8"/>
      <name val="Arial"/>
      <family val="2"/>
    </font>
    <font>
      <b/>
      <u/>
      <sz val="11"/>
      <color indexed="8"/>
      <name val="Arial"/>
      <family val="2"/>
    </font>
    <font>
      <b/>
      <sz val="12"/>
      <color indexed="8"/>
      <name val="Arial"/>
      <family val="2"/>
    </font>
    <font>
      <b/>
      <u/>
      <sz val="12"/>
      <color indexed="8"/>
      <name val="Arial"/>
      <family val="2"/>
    </font>
    <font>
      <b/>
      <sz val="11"/>
      <color indexed="8"/>
      <name val="Arial"/>
      <family val="2"/>
    </font>
    <font>
      <sz val="11"/>
      <color theme="1"/>
      <name val="Calibri"/>
      <family val="2"/>
      <scheme val="minor"/>
    </font>
    <font>
      <b/>
      <sz val="11"/>
      <color indexed="8"/>
      <name val="Arial"/>
      <family val="2"/>
    </font>
    <font>
      <sz val="9"/>
      <color indexed="8"/>
      <name val="Arial"/>
      <family val="2"/>
    </font>
    <font>
      <b/>
      <sz val="14"/>
      <color indexed="8"/>
      <name val="Arial"/>
      <family val="2"/>
    </font>
    <font>
      <i/>
      <sz val="12"/>
      <color indexed="8"/>
      <name val="Arial"/>
      <family val="2"/>
    </font>
    <font>
      <b/>
      <sz val="10"/>
      <color indexed="8"/>
      <name val="Arial"/>
      <family val="2"/>
    </font>
    <font>
      <sz val="8"/>
      <name val="Verdana"/>
      <family val="2"/>
    </font>
    <font>
      <b/>
      <sz val="14"/>
      <name val="Arial"/>
      <family val="2"/>
    </font>
    <font>
      <b/>
      <sz val="11"/>
      <name val="Arial"/>
      <family val="2"/>
    </font>
    <font>
      <sz val="11"/>
      <color theme="1"/>
      <name val="Arial"/>
      <family val="2"/>
    </font>
    <font>
      <sz val="14"/>
      <color theme="1"/>
      <name val="Arial"/>
      <family val="2"/>
    </font>
    <font>
      <b/>
      <u/>
      <sz val="10"/>
      <color indexed="8"/>
      <name val="Arial"/>
      <family val="2"/>
    </font>
    <font>
      <i/>
      <sz val="11"/>
      <color indexed="8"/>
      <name val="Arial"/>
      <family val="2"/>
    </font>
    <font>
      <b/>
      <sz val="16"/>
      <name val="Arial"/>
      <family val="2"/>
    </font>
    <font>
      <u/>
      <sz val="11"/>
      <color theme="10"/>
      <name val="Calibri"/>
      <family val="2"/>
      <scheme val="minor"/>
    </font>
    <font>
      <b/>
      <sz val="11"/>
      <color theme="1"/>
      <name val="Arial"/>
      <family val="2"/>
    </font>
    <font>
      <b/>
      <sz val="12"/>
      <color theme="1"/>
      <name val="Arial"/>
      <family val="2"/>
    </font>
    <font>
      <b/>
      <sz val="14"/>
      <color theme="1"/>
      <name val="Arial"/>
      <family val="2"/>
    </font>
    <font>
      <sz val="9"/>
      <name val="Arial"/>
      <family val="2"/>
    </font>
    <font>
      <sz val="10"/>
      <color rgb="FFFF0000"/>
      <name val="Arial"/>
      <family val="2"/>
    </font>
    <font>
      <b/>
      <sz val="10"/>
      <color theme="1"/>
      <name val="Arial"/>
      <family val="2"/>
    </font>
    <font>
      <i/>
      <sz val="10"/>
      <color theme="1"/>
      <name val="Arial"/>
      <family val="2"/>
    </font>
    <font>
      <b/>
      <i/>
      <sz val="11"/>
      <color indexed="8"/>
      <name val="Arial"/>
      <family val="2"/>
    </font>
    <font>
      <i/>
      <sz val="10"/>
      <color indexed="8"/>
      <name val="Arial"/>
      <family val="2"/>
    </font>
    <font>
      <sz val="12"/>
      <color indexed="8"/>
      <name val="Arial"/>
      <family val="2"/>
    </font>
    <font>
      <b/>
      <u/>
      <sz val="14"/>
      <color theme="1"/>
      <name val="Calibri"/>
      <family val="2"/>
      <scheme val="minor"/>
    </font>
    <font>
      <sz val="12"/>
      <color theme="1"/>
      <name val="Calibri"/>
      <family val="2"/>
      <scheme val="minor"/>
    </font>
    <font>
      <i/>
      <sz val="11"/>
      <color theme="1"/>
      <name val="Calibri"/>
      <family val="2"/>
      <scheme val="minor"/>
    </font>
    <font>
      <i/>
      <u/>
      <sz val="11"/>
      <color indexed="8"/>
      <name val="Arial"/>
      <family val="2"/>
    </font>
    <font>
      <sz val="12"/>
      <color rgb="FF22222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0" borderId="0"/>
    <xf numFmtId="43" fontId="20" fillId="0" borderId="0" applyFont="0" applyFill="0" applyBorder="0" applyAlignment="0" applyProtection="0"/>
    <xf numFmtId="0" fontId="34" fillId="0" borderId="0" applyNumberFormat="0" applyFill="0" applyBorder="0" applyAlignment="0" applyProtection="0"/>
  </cellStyleXfs>
  <cellXfs count="353">
    <xf numFmtId="0" fontId="0" fillId="0" borderId="0" xfId="0"/>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0" borderId="0" xfId="0" applyFont="1" applyFill="1" applyAlignment="1"/>
    <xf numFmtId="0" fontId="11" fillId="0" borderId="0" xfId="0" applyFont="1" applyFill="1"/>
    <xf numFmtId="0" fontId="12" fillId="0" borderId="0" xfId="0" applyFont="1" applyFill="1" applyAlignment="1"/>
    <xf numFmtId="0" fontId="11" fillId="0" borderId="0" xfId="0" applyFont="1"/>
    <xf numFmtId="0" fontId="14" fillId="3" borderId="7" xfId="0" applyFont="1" applyFill="1" applyBorder="1" applyAlignment="1">
      <alignment horizontal="center"/>
    </xf>
    <xf numFmtId="0" fontId="14" fillId="4" borderId="7" xfId="0" applyFont="1" applyFill="1" applyBorder="1" applyAlignment="1">
      <alignment horizontal="center"/>
    </xf>
    <xf numFmtId="0" fontId="15"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7" xfId="0" applyFont="1" applyBorder="1"/>
    <xf numFmtId="0" fontId="11" fillId="0" borderId="7" xfId="0" applyFont="1" applyBorder="1" applyAlignment="1">
      <alignment wrapText="1"/>
    </xf>
    <xf numFmtId="0" fontId="18" fillId="0" borderId="0" xfId="0" applyFont="1" applyFill="1" applyBorder="1"/>
    <xf numFmtId="0" fontId="19" fillId="4" borderId="7" xfId="0" applyFont="1" applyFill="1" applyBorder="1" applyAlignment="1">
      <alignment horizontal="center" wrapText="1"/>
    </xf>
    <xf numFmtId="0" fontId="19" fillId="0" borderId="0" xfId="0" applyFont="1" applyAlignment="1">
      <alignment horizontal="center" wrapText="1"/>
    </xf>
    <xf numFmtId="0" fontId="11" fillId="0" borderId="0" xfId="0" applyFont="1" applyAlignment="1">
      <alignment wrapText="1"/>
    </xf>
    <xf numFmtId="0" fontId="9" fillId="0" borderId="0" xfId="0" applyFont="1"/>
    <xf numFmtId="0" fontId="9" fillId="0" borderId="7" xfId="0" applyFont="1" applyBorder="1"/>
    <xf numFmtId="0" fontId="9" fillId="0" borderId="0" xfId="0" applyFont="1" applyAlignment="1">
      <alignment wrapText="1"/>
    </xf>
    <xf numFmtId="0" fontId="10" fillId="0" borderId="0" xfId="0" applyFont="1" applyFill="1" applyAlignment="1">
      <alignment horizontal="left" wrapText="1"/>
    </xf>
    <xf numFmtId="0" fontId="9" fillId="0" borderId="7" xfId="0" applyFont="1" applyBorder="1" applyAlignment="1">
      <alignment wrapText="1"/>
    </xf>
    <xf numFmtId="2" fontId="21" fillId="0" borderId="7" xfId="0" applyNumberFormat="1" applyFont="1" applyBorder="1" applyAlignment="1">
      <alignment horizontal="center" wrapText="1"/>
    </xf>
    <xf numFmtId="0" fontId="19" fillId="0" borderId="0" xfId="0" applyFont="1" applyAlignment="1">
      <alignment horizontal="left" wrapText="1"/>
    </xf>
    <xf numFmtId="0" fontId="11" fillId="0" borderId="0" xfId="0" applyFont="1" applyAlignment="1">
      <alignment horizontal="center" wrapText="1"/>
    </xf>
    <xf numFmtId="0" fontId="9" fillId="2" borderId="3" xfId="0" applyFont="1" applyFill="1" applyBorder="1"/>
    <xf numFmtId="0" fontId="9" fillId="2" borderId="4" xfId="0" applyFont="1" applyFill="1" applyBorder="1"/>
    <xf numFmtId="0" fontId="21" fillId="4" borderId="7" xfId="0" applyFont="1" applyFill="1" applyBorder="1" applyAlignment="1">
      <alignment horizontal="center" wrapText="1"/>
    </xf>
    <xf numFmtId="0" fontId="10" fillId="0" borderId="0" xfId="0" applyFont="1" applyFill="1" applyAlignment="1">
      <alignment wrapText="1"/>
    </xf>
    <xf numFmtId="0" fontId="9" fillId="0" borderId="7" xfId="0" applyFont="1" applyFill="1" applyBorder="1"/>
    <xf numFmtId="0" fontId="5" fillId="4" borderId="7" xfId="0" applyFont="1" applyFill="1" applyBorder="1" applyAlignment="1">
      <alignment horizontal="center"/>
    </xf>
    <xf numFmtId="0" fontId="19" fillId="9" borderId="7" xfId="0" applyFont="1" applyFill="1" applyBorder="1"/>
    <xf numFmtId="0" fontId="9" fillId="9" borderId="7" xfId="0" applyFont="1" applyFill="1" applyBorder="1"/>
    <xf numFmtId="0" fontId="19" fillId="8" borderId="7" xfId="0" applyFont="1" applyFill="1" applyBorder="1"/>
    <xf numFmtId="0" fontId="9" fillId="8" borderId="7" xfId="0" applyFont="1" applyFill="1" applyBorder="1"/>
    <xf numFmtId="0" fontId="19" fillId="5" borderId="7" xfId="0" applyFont="1" applyFill="1" applyBorder="1" applyAlignment="1">
      <alignment horizontal="left" vertical="center" wrapText="1"/>
    </xf>
    <xf numFmtId="9" fontId="9" fillId="0" borderId="7" xfId="0" applyNumberFormat="1" applyFont="1" applyBorder="1" applyAlignment="1">
      <alignment wrapText="1"/>
    </xf>
    <xf numFmtId="10" fontId="9" fillId="0" borderId="7" xfId="0" applyNumberFormat="1" applyFont="1" applyBorder="1" applyAlignment="1">
      <alignment wrapText="1"/>
    </xf>
    <xf numFmtId="9" fontId="9" fillId="0" borderId="7" xfId="0" applyNumberFormat="1" applyFont="1" applyFill="1" applyBorder="1"/>
    <xf numFmtId="9" fontId="19" fillId="9" borderId="7" xfId="0" applyNumberFormat="1" applyFont="1" applyFill="1" applyBorder="1"/>
    <xf numFmtId="43" fontId="9" fillId="0" borderId="7" xfId="0" applyNumberFormat="1" applyFont="1" applyBorder="1" applyAlignment="1">
      <alignment wrapText="1"/>
    </xf>
    <xf numFmtId="0" fontId="21" fillId="0" borderId="7" xfId="0" applyFont="1" applyBorder="1" applyAlignment="1">
      <alignment wrapText="1"/>
    </xf>
    <xf numFmtId="43" fontId="21" fillId="0" borderId="7" xfId="0" applyNumberFormat="1" applyFont="1" applyBorder="1" applyAlignment="1">
      <alignment wrapText="1"/>
    </xf>
    <xf numFmtId="0" fontId="29" fillId="0" borderId="0" xfId="0" applyFont="1" applyAlignment="1">
      <alignment wrapText="1"/>
    </xf>
    <xf numFmtId="0" fontId="29" fillId="0" borderId="7" xfId="0" applyFont="1" applyBorder="1" applyAlignment="1">
      <alignment wrapText="1"/>
    </xf>
    <xf numFmtId="0" fontId="35" fillId="0" borderId="7" xfId="0" applyFont="1" applyBorder="1" applyAlignment="1">
      <alignment wrapText="1"/>
    </xf>
    <xf numFmtId="0" fontId="35" fillId="3" borderId="7" xfId="0" applyFont="1" applyFill="1" applyBorder="1" applyAlignment="1">
      <alignment wrapText="1"/>
    </xf>
    <xf numFmtId="0" fontId="35" fillId="3" borderId="7" xfId="0" applyFont="1" applyFill="1" applyBorder="1" applyAlignment="1">
      <alignment horizontal="center" vertical="center" wrapText="1"/>
    </xf>
    <xf numFmtId="0" fontId="35" fillId="4" borderId="7" xfId="0" applyFont="1" applyFill="1" applyBorder="1" applyAlignment="1">
      <alignment horizontal="center" wrapText="1"/>
    </xf>
    <xf numFmtId="9" fontId="29" fillId="0" borderId="7" xfId="0" applyNumberFormat="1" applyFont="1" applyBorder="1" applyAlignment="1">
      <alignment wrapText="1"/>
    </xf>
    <xf numFmtId="164" fontId="29" fillId="0" borderId="7" xfId="0" applyNumberFormat="1" applyFont="1" applyBorder="1" applyAlignment="1">
      <alignment wrapText="1"/>
    </xf>
    <xf numFmtId="164" fontId="35" fillId="0" borderId="7" xfId="0" applyNumberFormat="1" applyFont="1" applyBorder="1" applyAlignment="1">
      <alignment wrapText="1"/>
    </xf>
    <xf numFmtId="164" fontId="29" fillId="0" borderId="7"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horizontal="center"/>
    </xf>
    <xf numFmtId="0" fontId="35" fillId="4" borderId="7" xfId="0" applyFont="1" applyFill="1" applyBorder="1" applyAlignment="1">
      <alignment horizontal="left" wrapText="1"/>
    </xf>
    <xf numFmtId="10" fontId="29" fillId="0" borderId="7" xfId="0" applyNumberFormat="1" applyFont="1" applyBorder="1" applyAlignment="1">
      <alignment horizontal="right" wrapText="1"/>
    </xf>
    <xf numFmtId="0" fontId="40" fillId="0" borderId="7" xfId="0" applyFont="1" applyBorder="1" applyAlignment="1">
      <alignment horizontal="center" wrapText="1"/>
    </xf>
    <xf numFmtId="0" fontId="41" fillId="0" borderId="7" xfId="0" applyFont="1" applyBorder="1" applyAlignment="1">
      <alignment wrapText="1"/>
    </xf>
    <xf numFmtId="0" fontId="22" fillId="0" borderId="7" xfId="0" applyFont="1" applyFill="1" applyBorder="1" applyAlignment="1">
      <alignment horizontal="left" vertical="center" wrapText="1"/>
    </xf>
    <xf numFmtId="0" fontId="29" fillId="0" borderId="7" xfId="0" applyNumberFormat="1" applyFont="1" applyBorder="1" applyAlignment="1">
      <alignment horizontal="right"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left" vertical="center"/>
    </xf>
    <xf numFmtId="0" fontId="6" fillId="0" borderId="7" xfId="0" applyFont="1" applyFill="1" applyBorder="1" applyAlignment="1">
      <alignment vertical="center" wrapText="1"/>
    </xf>
    <xf numFmtId="0" fontId="9" fillId="0" borderId="7" xfId="0" applyFont="1" applyBorder="1" applyAlignment="1">
      <alignment horizontal="left" vertical="center"/>
    </xf>
    <xf numFmtId="0" fontId="9" fillId="0" borderId="7" xfId="0" applyFont="1" applyFill="1" applyBorder="1" applyAlignment="1">
      <alignment horizontal="left" vertical="center"/>
    </xf>
    <xf numFmtId="0" fontId="14" fillId="3" borderId="7" xfId="0" applyFont="1" applyFill="1" applyBorder="1" applyAlignment="1">
      <alignment horizontal="center" wrapText="1"/>
    </xf>
    <xf numFmtId="0" fontId="9" fillId="0" borderId="0" xfId="0" applyFont="1" applyFill="1" applyBorder="1"/>
    <xf numFmtId="0" fontId="9" fillId="0" borderId="3" xfId="0" applyFont="1" applyFill="1" applyBorder="1"/>
    <xf numFmtId="0" fontId="19" fillId="5" borderId="7" xfId="0" applyFont="1" applyFill="1" applyBorder="1"/>
    <xf numFmtId="0" fontId="9" fillId="5" borderId="7" xfId="0" applyFont="1" applyFill="1" applyBorder="1"/>
    <xf numFmtId="0" fontId="19" fillId="5" borderId="7" xfId="0" applyFont="1" applyFill="1" applyBorder="1" applyAlignment="1">
      <alignment horizontal="center"/>
    </xf>
    <xf numFmtId="0" fontId="25" fillId="5" borderId="7" xfId="0" applyFont="1" applyFill="1" applyBorder="1" applyAlignment="1">
      <alignment horizontal="left" vertical="center" wrapText="1"/>
    </xf>
    <xf numFmtId="0" fontId="35" fillId="5" borderId="7" xfId="0" applyFont="1" applyFill="1" applyBorder="1" applyAlignment="1">
      <alignment horizontal="left" vertical="top"/>
    </xf>
    <xf numFmtId="0" fontId="15" fillId="0" borderId="7" xfId="0" applyFont="1" applyFill="1" applyBorder="1" applyAlignment="1">
      <alignment wrapText="1"/>
    </xf>
    <xf numFmtId="0" fontId="19" fillId="0" borderId="7" xfId="0" applyFont="1" applyBorder="1" applyAlignment="1">
      <alignment horizontal="center" wrapText="1"/>
    </xf>
    <xf numFmtId="0" fontId="12" fillId="0" borderId="0" xfId="0" applyFont="1" applyFill="1" applyAlignment="1">
      <alignment horizontal="left"/>
    </xf>
    <xf numFmtId="0" fontId="19" fillId="0" borderId="7" xfId="0" applyFont="1" applyBorder="1" applyAlignment="1">
      <alignment wrapText="1"/>
    </xf>
    <xf numFmtId="0" fontId="11" fillId="0" borderId="0" xfId="0" applyFont="1" applyBorder="1" applyAlignment="1">
      <alignment wrapText="1"/>
    </xf>
    <xf numFmtId="0" fontId="9" fillId="0" borderId="0" xfId="0" applyFont="1" applyProtection="1">
      <protection locked="0"/>
    </xf>
    <xf numFmtId="43" fontId="11" fillId="0" borderId="7" xfId="2" applyFont="1" applyBorder="1" applyProtection="1">
      <protection locked="0"/>
    </xf>
    <xf numFmtId="0" fontId="29" fillId="0" borderId="7" xfId="0" applyNumberFormat="1" applyFont="1" applyBorder="1" applyProtection="1">
      <protection locked="0"/>
    </xf>
    <xf numFmtId="2" fontId="35" fillId="5" borderId="7" xfId="0" applyNumberFormat="1" applyFont="1" applyFill="1" applyBorder="1" applyProtection="1"/>
    <xf numFmtId="0" fontId="10" fillId="0" borderId="0" xfId="0" applyFont="1" applyFill="1" applyAlignment="1" applyProtection="1">
      <alignment horizontal="left" wrapText="1"/>
      <protection locked="0"/>
    </xf>
    <xf numFmtId="0" fontId="9" fillId="0" borderId="0" xfId="0" applyFont="1" applyAlignment="1" applyProtection="1">
      <alignment wrapText="1"/>
      <protection locked="0"/>
    </xf>
    <xf numFmtId="0" fontId="21" fillId="0" borderId="0" xfId="0" applyFont="1" applyAlignment="1" applyProtection="1">
      <alignment horizontal="center" wrapText="1"/>
      <protection locked="0"/>
    </xf>
    <xf numFmtId="43" fontId="11" fillId="0" borderId="7" xfId="2" applyFont="1" applyBorder="1" applyAlignment="1" applyProtection="1">
      <alignment horizontal="center" wrapText="1"/>
      <protection locked="0"/>
    </xf>
    <xf numFmtId="0" fontId="9" fillId="0" borderId="7" xfId="0" applyNumberFormat="1" applyFont="1" applyBorder="1" applyAlignment="1" applyProtection="1">
      <alignment horizontal="right" wrapText="1"/>
      <protection locked="0"/>
    </xf>
    <xf numFmtId="9" fontId="9" fillId="0" borderId="7" xfId="0" applyNumberFormat="1" applyFont="1" applyBorder="1" applyAlignment="1" applyProtection="1">
      <alignment horizontal="center" wrapText="1"/>
      <protection locked="0"/>
    </xf>
    <xf numFmtId="0" fontId="9" fillId="0" borderId="7" xfId="0" applyNumberFormat="1" applyFont="1" applyBorder="1" applyAlignment="1" applyProtection="1">
      <alignment vertical="center" wrapText="1"/>
      <protection locked="0"/>
    </xf>
    <xf numFmtId="0" fontId="11"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11" fillId="0" borderId="0" xfId="2" applyNumberFormat="1" applyFont="1" applyFill="1" applyBorder="1" applyAlignment="1" applyProtection="1">
      <alignment horizontal="center" wrapText="1"/>
      <protection locked="0"/>
    </xf>
    <xf numFmtId="0" fontId="9" fillId="0" borderId="0" xfId="0" applyNumberFormat="1" applyFont="1" applyFill="1" applyBorder="1" applyAlignment="1" applyProtection="1">
      <alignment vertical="center" wrapText="1"/>
      <protection locked="0"/>
    </xf>
    <xf numFmtId="0" fontId="9" fillId="0" borderId="0" xfId="0" applyNumberFormat="1" applyFont="1" applyFill="1" applyBorder="1" applyAlignment="1" applyProtection="1">
      <alignment horizontal="center" vertical="center" wrapText="1"/>
      <protection locked="0"/>
    </xf>
    <xf numFmtId="9" fontId="9" fillId="0" borderId="0" xfId="0" applyNumberFormat="1" applyFont="1" applyFill="1" applyBorder="1" applyAlignment="1" applyProtection="1">
      <alignment horizontal="center" wrapText="1"/>
      <protection locked="0"/>
    </xf>
    <xf numFmtId="2" fontId="21" fillId="0" borderId="0" xfId="0" applyNumberFormat="1" applyFont="1" applyFill="1" applyBorder="1" applyAlignment="1" applyProtection="1">
      <alignment horizontal="center" wrapText="1"/>
      <protection locked="0"/>
    </xf>
    <xf numFmtId="0" fontId="9" fillId="0" borderId="0" xfId="0" applyFont="1" applyFill="1" applyBorder="1" applyAlignment="1" applyProtection="1">
      <alignment wrapText="1"/>
      <protection locked="0"/>
    </xf>
    <xf numFmtId="43" fontId="9" fillId="0" borderId="7" xfId="2" applyFont="1" applyFill="1" applyBorder="1" applyAlignment="1" applyProtection="1">
      <alignment horizontal="center" wrapText="1"/>
      <protection locked="0"/>
    </xf>
    <xf numFmtId="9" fontId="9" fillId="5" borderId="7" xfId="0" applyNumberFormat="1" applyFont="1" applyFill="1" applyBorder="1" applyAlignment="1" applyProtection="1">
      <alignment horizontal="center" wrapText="1"/>
    </xf>
    <xf numFmtId="2" fontId="21" fillId="5" borderId="7" xfId="0" applyNumberFormat="1" applyFont="1" applyFill="1" applyBorder="1" applyAlignment="1" applyProtection="1">
      <alignment horizontal="center" wrapText="1"/>
    </xf>
    <xf numFmtId="2" fontId="11" fillId="5" borderId="7" xfId="2" applyNumberFormat="1" applyFont="1" applyFill="1" applyBorder="1" applyAlignment="1" applyProtection="1">
      <alignment vertical="center" wrapText="1"/>
    </xf>
    <xf numFmtId="0" fontId="19" fillId="0" borderId="0" xfId="0" applyFont="1" applyAlignment="1" applyProtection="1">
      <alignment horizontal="center" wrapText="1"/>
      <protection locked="0"/>
    </xf>
    <xf numFmtId="0" fontId="9" fillId="0" borderId="7" xfId="0" applyFont="1" applyFill="1" applyBorder="1" applyAlignment="1" applyProtection="1">
      <alignment horizontal="left" wrapText="1"/>
      <protection locked="0"/>
    </xf>
    <xf numFmtId="2" fontId="9" fillId="0" borderId="7" xfId="0" applyNumberFormat="1" applyFont="1" applyBorder="1" applyAlignment="1" applyProtection="1">
      <alignment wrapText="1"/>
      <protection locked="0"/>
    </xf>
    <xf numFmtId="9" fontId="9" fillId="0" borderId="7" xfId="0" applyNumberFormat="1" applyFont="1" applyBorder="1" applyAlignment="1" applyProtection="1">
      <alignment wrapText="1"/>
      <protection locked="0"/>
    </xf>
    <xf numFmtId="0" fontId="9" fillId="0" borderId="7" xfId="0" applyFont="1" applyBorder="1" applyAlignment="1" applyProtection="1">
      <alignment wrapText="1"/>
      <protection locked="0"/>
    </xf>
    <xf numFmtId="0" fontId="22" fillId="0" borderId="7" xfId="0" applyFont="1" applyFill="1" applyBorder="1" applyAlignment="1" applyProtection="1">
      <alignment horizontal="left" wrapText="1"/>
      <protection locked="0"/>
    </xf>
    <xf numFmtId="0" fontId="9" fillId="0" borderId="10" xfId="0" applyFont="1" applyBorder="1" applyAlignment="1" applyProtection="1">
      <alignment wrapText="1"/>
      <protection locked="0"/>
    </xf>
    <xf numFmtId="0" fontId="22" fillId="0" borderId="7" xfId="0" applyFont="1" applyBorder="1" applyAlignment="1" applyProtection="1">
      <alignment wrapText="1"/>
      <protection locked="0"/>
    </xf>
    <xf numFmtId="0" fontId="19" fillId="0" borderId="7" xfId="0" applyFont="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9" fillId="0" borderId="7" xfId="0" applyFont="1" applyFill="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7" xfId="0" applyNumberFormat="1" applyFont="1" applyBorder="1" applyAlignment="1" applyProtection="1">
      <alignment wrapText="1"/>
      <protection locked="0"/>
    </xf>
    <xf numFmtId="0" fontId="9" fillId="5" borderId="7" xfId="0" applyFont="1" applyFill="1" applyBorder="1" applyAlignment="1" applyProtection="1">
      <alignment wrapText="1"/>
    </xf>
    <xf numFmtId="0" fontId="11" fillId="0" borderId="7" xfId="0" applyFont="1" applyFill="1" applyBorder="1" applyAlignment="1" applyProtection="1">
      <alignment horizontal="left" wrapText="1"/>
      <protection locked="0"/>
    </xf>
    <xf numFmtId="0" fontId="11" fillId="0" borderId="7" xfId="0" applyFont="1" applyBorder="1" applyAlignment="1" applyProtection="1">
      <alignment wrapText="1"/>
      <protection locked="0"/>
    </xf>
    <xf numFmtId="0" fontId="9" fillId="0" borderId="0" xfId="0" applyNumberFormat="1" applyFont="1" applyAlignment="1" applyProtection="1">
      <alignment wrapText="1"/>
      <protection locked="0"/>
    </xf>
    <xf numFmtId="0" fontId="19" fillId="0" borderId="0" xfId="0" applyNumberFormat="1" applyFont="1" applyAlignment="1" applyProtection="1">
      <alignment horizontal="center" wrapText="1"/>
      <protection locked="0"/>
    </xf>
    <xf numFmtId="0" fontId="27" fillId="3" borderId="7" xfId="0" applyFont="1" applyFill="1" applyBorder="1" applyAlignment="1" applyProtection="1">
      <alignment horizontal="center" wrapText="1"/>
      <protection locked="0"/>
    </xf>
    <xf numFmtId="0" fontId="28" fillId="3" borderId="7" xfId="0" applyFont="1" applyFill="1" applyBorder="1" applyAlignment="1" applyProtection="1">
      <alignment horizontal="center" wrapText="1"/>
      <protection locked="0"/>
    </xf>
    <xf numFmtId="0" fontId="28" fillId="3" borderId="7" xfId="0" applyNumberFormat="1" applyFont="1" applyFill="1" applyBorder="1" applyAlignment="1" applyProtection="1">
      <alignment horizontal="center" wrapText="1"/>
      <protection locked="0"/>
    </xf>
    <xf numFmtId="2" fontId="28" fillId="3" borderId="7" xfId="0" applyNumberFormat="1" applyFont="1" applyFill="1" applyBorder="1" applyAlignment="1" applyProtection="1">
      <alignment horizontal="center" wrapText="1"/>
      <protection locked="0"/>
    </xf>
    <xf numFmtId="0" fontId="27" fillId="4" borderId="7" xfId="0" applyFont="1" applyFill="1" applyBorder="1" applyAlignment="1" applyProtection="1">
      <alignment horizontal="center" wrapText="1"/>
      <protection locked="0"/>
    </xf>
    <xf numFmtId="0" fontId="28" fillId="4" borderId="7" xfId="0" applyFont="1" applyFill="1" applyBorder="1" applyAlignment="1" applyProtection="1">
      <alignment horizontal="center" wrapText="1"/>
      <protection locked="0"/>
    </xf>
    <xf numFmtId="0" fontId="28" fillId="4" borderId="7" xfId="0" applyNumberFormat="1" applyFont="1" applyFill="1" applyBorder="1" applyAlignment="1" applyProtection="1">
      <alignment horizontal="center" wrapText="1"/>
      <protection locked="0"/>
    </xf>
    <xf numFmtId="0" fontId="19" fillId="0" borderId="0" xfId="0" applyFont="1" applyAlignment="1" applyProtection="1">
      <alignment wrapText="1"/>
      <protection locked="0"/>
    </xf>
    <xf numFmtId="1" fontId="9" fillId="5" borderId="7" xfId="0" applyNumberFormat="1" applyFont="1" applyFill="1" applyBorder="1" applyAlignment="1" applyProtection="1">
      <alignment wrapText="1"/>
    </xf>
    <xf numFmtId="9" fontId="28" fillId="3" borderId="7" xfId="0" applyNumberFormat="1" applyFont="1" applyFill="1" applyBorder="1" applyAlignment="1" applyProtection="1">
      <alignment horizontal="center" wrapText="1"/>
      <protection locked="0"/>
    </xf>
    <xf numFmtId="0" fontId="6" fillId="3" borderId="7" xfId="0" applyFont="1" applyFill="1" applyBorder="1" applyAlignment="1" applyProtection="1">
      <alignment wrapText="1"/>
      <protection locked="0"/>
    </xf>
    <xf numFmtId="9" fontId="28" fillId="4" borderId="7" xfId="0" applyNumberFormat="1" applyFont="1" applyFill="1" applyBorder="1" applyAlignment="1" applyProtection="1">
      <alignment horizontal="center" wrapText="1"/>
      <protection locked="0"/>
    </xf>
    <xf numFmtId="0" fontId="6" fillId="4" borderId="7" xfId="0" applyFont="1" applyFill="1" applyBorder="1" applyAlignment="1" applyProtection="1">
      <alignment wrapText="1"/>
      <protection locked="0"/>
    </xf>
    <xf numFmtId="2" fontId="9" fillId="5" borderId="7" xfId="0" applyNumberFormat="1" applyFont="1" applyFill="1" applyBorder="1" applyAlignment="1" applyProtection="1">
      <alignment wrapText="1"/>
    </xf>
    <xf numFmtId="0" fontId="9" fillId="5" borderId="7" xfId="0" applyNumberFormat="1" applyFont="1" applyFill="1" applyBorder="1" applyAlignment="1" applyProtection="1">
      <alignment wrapText="1"/>
    </xf>
    <xf numFmtId="0" fontId="11" fillId="0" borderId="0" xfId="0" applyFont="1" applyProtection="1">
      <protection locked="0"/>
    </xf>
    <xf numFmtId="0" fontId="11" fillId="0" borderId="0" xfId="0" applyFont="1" applyAlignment="1" applyProtection="1">
      <alignment wrapText="1"/>
      <protection locked="0"/>
    </xf>
    <xf numFmtId="0" fontId="13" fillId="7" borderId="0" xfId="0" applyFont="1" applyFill="1" applyBorder="1" applyAlignment="1" applyProtection="1">
      <protection locked="0"/>
    </xf>
    <xf numFmtId="9" fontId="11" fillId="0" borderId="7" xfId="0" applyNumberFormat="1" applyFont="1" applyBorder="1" applyAlignment="1" applyProtection="1">
      <alignment wrapText="1"/>
      <protection locked="0"/>
    </xf>
    <xf numFmtId="0" fontId="11" fillId="0" borderId="7" xfId="0" applyFont="1" applyBorder="1" applyProtection="1">
      <protection locked="0"/>
    </xf>
    <xf numFmtId="10" fontId="11" fillId="0" borderId="7" xfId="0" applyNumberFormat="1" applyFont="1" applyBorder="1" applyProtection="1"/>
    <xf numFmtId="0" fontId="34" fillId="2" borderId="3" xfId="3" applyFill="1" applyBorder="1"/>
    <xf numFmtId="0" fontId="10" fillId="0" borderId="0" xfId="0" applyFont="1" applyFill="1" applyAlignment="1">
      <alignment horizontal="left"/>
    </xf>
    <xf numFmtId="0" fontId="14" fillId="4" borderId="7" xfId="0" applyFont="1" applyFill="1" applyBorder="1" applyAlignment="1">
      <alignment horizontal="center" wrapText="1"/>
    </xf>
    <xf numFmtId="0" fontId="19" fillId="4" borderId="7" xfId="0" applyFont="1" applyFill="1" applyBorder="1" applyAlignment="1">
      <alignment horizontal="center" wrapText="1"/>
    </xf>
    <xf numFmtId="0" fontId="10" fillId="0" borderId="0" xfId="0" applyFont="1" applyFill="1" applyAlignment="1">
      <alignment horizontal="left" wrapText="1"/>
    </xf>
    <xf numFmtId="0" fontId="10" fillId="0" borderId="0" xfId="0" applyFont="1" applyFill="1" applyAlignment="1">
      <alignment horizontal="left" wrapText="1"/>
    </xf>
    <xf numFmtId="0" fontId="5" fillId="4" borderId="7" xfId="0" applyFont="1" applyFill="1" applyBorder="1" applyAlignment="1">
      <alignment horizontal="center" wrapText="1"/>
    </xf>
    <xf numFmtId="0" fontId="22" fillId="0" borderId="7" xfId="0" applyFont="1" applyBorder="1" applyAlignment="1">
      <alignment horizontal="left" vertical="center" wrapText="1"/>
    </xf>
    <xf numFmtId="0" fontId="15" fillId="0" borderId="7" xfId="0" applyFont="1" applyBorder="1" applyAlignment="1">
      <alignment horizontal="left" vertical="center"/>
    </xf>
    <xf numFmtId="0" fontId="17" fillId="4" borderId="7" xfId="0" applyFont="1" applyFill="1" applyBorder="1" applyAlignment="1">
      <alignment horizontal="center" wrapText="1"/>
    </xf>
    <xf numFmtId="0" fontId="15" fillId="5" borderId="7" xfId="0" applyFont="1" applyFill="1" applyBorder="1" applyAlignment="1">
      <alignment horizontal="left" vertical="center" wrapText="1"/>
    </xf>
    <xf numFmtId="0" fontId="9" fillId="0" borderId="7" xfId="0" applyFont="1" applyBorder="1" applyAlignment="1">
      <alignment horizontal="left" vertical="center" wrapText="1"/>
    </xf>
    <xf numFmtId="0" fontId="22" fillId="0" borderId="7" xfId="0" applyFont="1" applyFill="1" applyBorder="1" applyAlignment="1">
      <alignment wrapText="1"/>
    </xf>
    <xf numFmtId="0" fontId="22" fillId="0" borderId="7" xfId="0" applyFont="1" applyFill="1" applyBorder="1" applyAlignment="1">
      <alignment horizontal="left" vertical="center"/>
    </xf>
    <xf numFmtId="0" fontId="19" fillId="3" borderId="7" xfId="0" applyFont="1" applyFill="1" applyBorder="1" applyAlignment="1">
      <alignment horizontal="center" wrapText="1"/>
    </xf>
    <xf numFmtId="0" fontId="19" fillId="5" borderId="7" xfId="0" applyFont="1" applyFill="1" applyBorder="1" applyAlignment="1">
      <alignment horizontal="center" wrapText="1"/>
    </xf>
    <xf numFmtId="0" fontId="19" fillId="4" borderId="13" xfId="0" applyFont="1" applyFill="1" applyBorder="1" applyAlignment="1">
      <alignment horizontal="center" wrapText="1"/>
    </xf>
    <xf numFmtId="0" fontId="27" fillId="3" borderId="7" xfId="0" applyFont="1" applyFill="1" applyBorder="1" applyAlignment="1">
      <alignment horizontal="center" wrapText="1"/>
    </xf>
    <xf numFmtId="0" fontId="27" fillId="4" borderId="7" xfId="0" applyFont="1" applyFill="1" applyBorder="1" applyAlignment="1">
      <alignment horizontal="center" wrapText="1"/>
    </xf>
    <xf numFmtId="0" fontId="19" fillId="5" borderId="7" xfId="0" applyFont="1" applyFill="1" applyBorder="1" applyAlignment="1">
      <alignment vertical="center" wrapText="1"/>
    </xf>
    <xf numFmtId="0" fontId="13" fillId="5" borderId="13" xfId="0" applyFont="1" applyFill="1" applyBorder="1" applyAlignment="1">
      <alignment horizontal="center" vertical="center" wrapText="1"/>
    </xf>
    <xf numFmtId="0" fontId="17" fillId="5" borderId="12" xfId="0" applyFont="1" applyFill="1" applyBorder="1" applyAlignment="1">
      <alignment horizontal="center" wrapText="1"/>
    </xf>
    <xf numFmtId="0" fontId="10" fillId="5" borderId="7" xfId="0" applyFont="1" applyFill="1" applyBorder="1" applyAlignment="1">
      <alignment horizontal="center" wrapText="1"/>
    </xf>
    <xf numFmtId="0" fontId="19" fillId="5" borderId="13" xfId="0" applyFont="1" applyFill="1" applyBorder="1" applyAlignment="1">
      <alignment horizontal="center" vertical="top" wrapText="1"/>
    </xf>
    <xf numFmtId="0" fontId="19" fillId="5" borderId="13" xfId="0" applyNumberFormat="1" applyFont="1" applyFill="1" applyBorder="1" applyAlignment="1">
      <alignment horizontal="center" vertical="top" wrapText="1"/>
    </xf>
    <xf numFmtId="0" fontId="5" fillId="3" borderId="7" xfId="0" applyFont="1" applyFill="1" applyBorder="1" applyAlignment="1">
      <alignment horizontal="center" wrapText="1"/>
    </xf>
    <xf numFmtId="0" fontId="9" fillId="0" borderId="7" xfId="0" applyFont="1" applyBorder="1" applyAlignment="1">
      <alignment vertical="top" wrapText="1"/>
    </xf>
    <xf numFmtId="0" fontId="11" fillId="0" borderId="7" xfId="0" applyFont="1" applyBorder="1" applyAlignment="1">
      <alignment vertical="top" wrapText="1"/>
    </xf>
    <xf numFmtId="0" fontId="17" fillId="5" borderId="7" xfId="0" applyFont="1" applyFill="1" applyBorder="1" applyAlignment="1" applyProtection="1">
      <alignment vertical="center" wrapText="1"/>
      <protection locked="0"/>
    </xf>
    <xf numFmtId="0" fontId="13" fillId="3" borderId="9" xfId="0" applyFont="1" applyFill="1" applyBorder="1" applyAlignment="1" applyProtection="1">
      <alignment horizontal="center"/>
      <protection locked="0"/>
    </xf>
    <xf numFmtId="0" fontId="17" fillId="3" borderId="7" xfId="0" applyFont="1" applyFill="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locked="0"/>
    </xf>
    <xf numFmtId="0" fontId="25" fillId="0" borderId="7" xfId="0" applyFont="1" applyBorder="1" applyAlignment="1" applyProtection="1">
      <alignment wrapText="1"/>
      <protection locked="0"/>
    </xf>
    <xf numFmtId="0" fontId="25" fillId="0" borderId="7" xfId="0" applyFont="1" applyBorder="1" applyAlignment="1" applyProtection="1">
      <alignment vertical="top" wrapText="1"/>
      <protection locked="0"/>
    </xf>
    <xf numFmtId="0" fontId="17" fillId="3" borderId="7" xfId="0" applyFont="1" applyFill="1" applyBorder="1" applyAlignment="1" applyProtection="1">
      <alignment horizontal="center" wrapText="1"/>
      <protection locked="0"/>
    </xf>
    <xf numFmtId="0" fontId="17" fillId="4" borderId="7" xfId="0" applyFont="1" applyFill="1" applyBorder="1" applyAlignment="1" applyProtection="1">
      <alignment horizontal="center" wrapText="1"/>
      <protection locked="0"/>
    </xf>
    <xf numFmtId="0" fontId="9" fillId="0" borderId="7" xfId="0" applyFont="1" applyFill="1" applyBorder="1" applyAlignment="1" applyProtection="1">
      <alignment wrapText="1"/>
      <protection locked="0"/>
    </xf>
    <xf numFmtId="0" fontId="9" fillId="0" borderId="7" xfId="0" applyFont="1" applyFill="1" applyBorder="1" applyAlignment="1">
      <alignment horizontal="left" vertical="center" wrapText="1"/>
    </xf>
    <xf numFmtId="0" fontId="11" fillId="0" borderId="7" xfId="0" applyFont="1" applyFill="1" applyBorder="1"/>
    <xf numFmtId="0" fontId="10" fillId="0" borderId="0" xfId="0" applyFont="1" applyFill="1" applyAlignment="1" applyProtection="1">
      <alignment horizontal="left"/>
      <protection locked="0"/>
    </xf>
    <xf numFmtId="0" fontId="9" fillId="0" borderId="7" xfId="0" applyFont="1" applyBorder="1" applyAlignment="1" applyProtection="1">
      <alignment horizontal="left" vertical="center" wrapText="1"/>
      <protection locked="0"/>
    </xf>
    <xf numFmtId="0" fontId="22" fillId="0" borderId="7" xfId="0" applyFont="1" applyFill="1" applyBorder="1" applyAlignment="1" applyProtection="1">
      <alignment horizontal="left" vertical="center" wrapText="1"/>
      <protection locked="0"/>
    </xf>
    <xf numFmtId="0" fontId="38" fillId="0" borderId="16" xfId="0" applyFont="1" applyFill="1" applyBorder="1" applyAlignment="1" applyProtection="1">
      <alignment vertical="top" wrapText="1"/>
      <protection locked="0"/>
    </xf>
    <xf numFmtId="0" fontId="22" fillId="0" borderId="7" xfId="0" applyFont="1" applyFill="1" applyBorder="1" applyAlignment="1" applyProtection="1">
      <alignment wrapText="1"/>
      <protection locked="0"/>
    </xf>
    <xf numFmtId="0" fontId="9" fillId="0" borderId="7" xfId="0" applyFont="1" applyBorder="1" applyAlignment="1" applyProtection="1">
      <alignment vertical="center" wrapText="1"/>
      <protection locked="0"/>
    </xf>
    <xf numFmtId="0" fontId="17" fillId="5" borderId="7" xfId="0" applyFont="1" applyFill="1" applyBorder="1" applyAlignment="1">
      <alignment horizontal="center" wrapText="1"/>
    </xf>
    <xf numFmtId="164" fontId="29" fillId="0" borderId="7" xfId="0" applyNumberFormat="1" applyFont="1" applyBorder="1" applyAlignment="1">
      <alignment horizontal="right"/>
    </xf>
    <xf numFmtId="0" fontId="49" fillId="0" borderId="0" xfId="0" applyFont="1"/>
    <xf numFmtId="0" fontId="46" fillId="2" borderId="5" xfId="0" applyFont="1" applyFill="1" applyBorder="1" applyAlignment="1">
      <alignment horizontal="center"/>
    </xf>
    <xf numFmtId="0" fontId="46" fillId="2" borderId="15" xfId="0" applyFont="1" applyFill="1" applyBorder="1" applyAlignment="1">
      <alignment horizontal="center"/>
    </xf>
    <xf numFmtId="0" fontId="46" fillId="2" borderId="6" xfId="0" applyFont="1" applyFill="1" applyBorder="1" applyAlignment="1">
      <alignment horizontal="center"/>
    </xf>
    <xf numFmtId="0" fontId="34" fillId="2" borderId="3" xfId="3" applyFill="1" applyBorder="1"/>
    <xf numFmtId="0" fontId="34" fillId="2" borderId="4" xfId="3" applyFill="1" applyBorder="1"/>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5" fillId="2" borderId="1" xfId="0" applyFont="1" applyFill="1" applyBorder="1" applyAlignment="1">
      <alignment horizontal="center"/>
    </xf>
    <xf numFmtId="0" fontId="45" fillId="2" borderId="8" xfId="0" applyFont="1" applyFill="1" applyBorder="1" applyAlignment="1">
      <alignment horizontal="center"/>
    </xf>
    <xf numFmtId="0" fontId="45" fillId="2" borderId="2" xfId="0" applyFont="1" applyFill="1" applyBorder="1" applyAlignment="1">
      <alignment horizontal="center"/>
    </xf>
    <xf numFmtId="0" fontId="0" fillId="2" borderId="5" xfId="0" applyFill="1" applyBorder="1" applyAlignment="1">
      <alignment horizontal="center" wrapText="1"/>
    </xf>
    <xf numFmtId="0" fontId="0" fillId="2" borderId="15" xfId="0" applyFill="1" applyBorder="1" applyAlignment="1">
      <alignment horizontal="center" wrapText="1"/>
    </xf>
    <xf numFmtId="0" fontId="0" fillId="2" borderId="6" xfId="0" applyFill="1" applyBorder="1" applyAlignment="1">
      <alignment horizontal="center" wrapText="1"/>
    </xf>
    <xf numFmtId="0" fontId="0" fillId="0" borderId="8" xfId="0" applyBorder="1" applyAlignment="1">
      <alignment wrapText="1"/>
    </xf>
    <xf numFmtId="0" fontId="0" fillId="0" borderId="0" xfId="0" applyAlignment="1">
      <alignment wrapText="1"/>
    </xf>
    <xf numFmtId="0" fontId="2" fillId="2" borderId="0" xfId="1" applyFont="1" applyFill="1" applyBorder="1" applyAlignment="1">
      <alignment horizontal="left" wrapText="1"/>
    </xf>
    <xf numFmtId="0" fontId="3" fillId="2" borderId="0" xfId="1" applyFont="1" applyFill="1" applyBorder="1" applyAlignment="1">
      <alignment horizontal="left"/>
    </xf>
    <xf numFmtId="0" fontId="0" fillId="0" borderId="0" xfId="0" applyAlignment="1">
      <alignment horizontal="center"/>
    </xf>
    <xf numFmtId="0" fontId="8" fillId="2" borderId="0" xfId="1" applyFont="1" applyFill="1" applyAlignment="1">
      <alignment horizontal="left" wrapText="1"/>
    </xf>
    <xf numFmtId="0" fontId="1" fillId="2" borderId="0" xfId="1" applyFont="1" applyFill="1" applyAlignment="1">
      <alignment horizontal="left"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34" fillId="2" borderId="5" xfId="3" applyFill="1" applyBorder="1"/>
    <xf numFmtId="0" fontId="34" fillId="2" borderId="6" xfId="3" applyFill="1" applyBorder="1"/>
    <xf numFmtId="0" fontId="9" fillId="2" borderId="3" xfId="0" applyFont="1" applyFill="1" applyBorder="1"/>
    <xf numFmtId="0" fontId="9" fillId="2" borderId="4" xfId="0" applyFont="1" applyFill="1" applyBorder="1"/>
    <xf numFmtId="0" fontId="13" fillId="3" borderId="7" xfId="0" applyFont="1" applyFill="1" applyBorder="1" applyAlignment="1">
      <alignment horizontal="center"/>
    </xf>
    <xf numFmtId="0" fontId="13" fillId="4" borderId="7" xfId="0" applyFont="1" applyFill="1" applyBorder="1" applyAlignment="1">
      <alignment horizontal="center"/>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3" fillId="4" borderId="7" xfId="0" applyFont="1" applyFill="1" applyBorder="1" applyAlignment="1" applyProtection="1">
      <alignment horizontal="center"/>
      <protection locked="0"/>
    </xf>
    <xf numFmtId="0" fontId="10" fillId="0" borderId="0" xfId="0" applyFont="1" applyFill="1" applyAlignment="1" applyProtection="1">
      <alignment horizontal="left"/>
      <protection locked="0"/>
    </xf>
    <xf numFmtId="0" fontId="13" fillId="3" borderId="7" xfId="0" applyFont="1" applyFill="1" applyBorder="1" applyAlignment="1" applyProtection="1">
      <alignment horizontal="center"/>
      <protection locked="0"/>
    </xf>
    <xf numFmtId="0" fontId="16" fillId="5" borderId="1" xfId="0" applyFont="1" applyFill="1" applyBorder="1" applyAlignment="1" applyProtection="1">
      <alignment horizontal="left" vertical="top" wrapText="1"/>
      <protection locked="0"/>
    </xf>
    <xf numFmtId="0" fontId="16" fillId="5" borderId="8" xfId="0" applyFont="1" applyFill="1" applyBorder="1" applyAlignment="1" applyProtection="1">
      <alignment horizontal="left" vertical="top" wrapText="1"/>
      <protection locked="0"/>
    </xf>
    <xf numFmtId="0" fontId="16" fillId="5" borderId="2" xfId="0" applyFont="1" applyFill="1" applyBorder="1" applyAlignment="1" applyProtection="1">
      <alignment horizontal="left" vertical="top" wrapText="1"/>
      <protection locked="0"/>
    </xf>
    <xf numFmtId="0" fontId="16" fillId="5" borderId="5" xfId="0" applyFont="1" applyFill="1" applyBorder="1" applyAlignment="1" applyProtection="1">
      <alignment horizontal="left" vertical="top" wrapText="1"/>
      <protection locked="0"/>
    </xf>
    <xf numFmtId="0" fontId="16" fillId="5" borderId="15" xfId="0" applyFont="1" applyFill="1" applyBorder="1" applyAlignment="1" applyProtection="1">
      <alignment horizontal="left" vertical="top" wrapText="1"/>
      <protection locked="0"/>
    </xf>
    <xf numFmtId="0" fontId="16" fillId="5" borderId="6" xfId="0" applyFont="1" applyFill="1" applyBorder="1" applyAlignment="1" applyProtection="1">
      <alignment horizontal="left" vertical="top" wrapText="1"/>
      <protection locked="0"/>
    </xf>
    <xf numFmtId="0" fontId="9" fillId="5" borderId="9"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12" xfId="0" applyFont="1" applyFill="1" applyBorder="1" applyAlignment="1">
      <alignment horizontal="center" vertical="center"/>
    </xf>
    <xf numFmtId="0" fontId="10" fillId="0" borderId="0" xfId="0" applyFont="1" applyFill="1" applyAlignment="1">
      <alignment horizontal="left"/>
    </xf>
    <xf numFmtId="0" fontId="12" fillId="0" borderId="0" xfId="0" applyFont="1" applyFill="1" applyAlignment="1">
      <alignment horizontal="left"/>
    </xf>
    <xf numFmtId="0" fontId="9" fillId="5" borderId="7" xfId="0" applyFont="1" applyFill="1" applyBorder="1" applyAlignment="1">
      <alignment horizontal="left"/>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9" borderId="7" xfId="0" applyFont="1" applyFill="1" applyBorder="1" applyAlignment="1">
      <alignment horizontal="left" vertical="top"/>
    </xf>
    <xf numFmtId="0" fontId="16" fillId="5" borderId="1"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19" fillId="9" borderId="9" xfId="0" applyFont="1" applyFill="1" applyBorder="1" applyAlignment="1" applyProtection="1">
      <alignment horizontal="left" vertical="center"/>
      <protection locked="0"/>
    </xf>
    <xf numFmtId="0" fontId="19" fillId="9" borderId="11" xfId="0" applyFont="1" applyFill="1" applyBorder="1" applyAlignment="1" applyProtection="1">
      <alignment horizontal="left" vertical="center"/>
      <protection locked="0"/>
    </xf>
    <xf numFmtId="0" fontId="19" fillId="9" borderId="10" xfId="0" applyFont="1" applyFill="1" applyBorder="1" applyAlignment="1" applyProtection="1">
      <alignment horizontal="left" vertical="center"/>
      <protection locked="0"/>
    </xf>
    <xf numFmtId="0" fontId="14" fillId="4" borderId="7" xfId="0" applyFont="1" applyFill="1" applyBorder="1" applyAlignment="1">
      <alignment horizontal="center" wrapText="1"/>
    </xf>
    <xf numFmtId="0" fontId="9" fillId="5" borderId="7" xfId="0" applyFont="1" applyFill="1" applyBorder="1" applyAlignment="1">
      <alignment horizontal="left" vertical="center" wrapText="1"/>
    </xf>
    <xf numFmtId="0" fontId="24" fillId="9" borderId="9" xfId="0" applyFont="1" applyFill="1" applyBorder="1" applyAlignment="1">
      <alignment horizontal="left" wrapText="1"/>
    </xf>
    <xf numFmtId="0" fontId="24" fillId="9" borderId="11" xfId="0" applyFont="1" applyFill="1" applyBorder="1" applyAlignment="1">
      <alignment horizontal="left" wrapText="1"/>
    </xf>
    <xf numFmtId="0" fontId="24" fillId="9" borderId="10" xfId="0" applyFont="1" applyFill="1" applyBorder="1" applyAlignment="1">
      <alignment horizontal="left" wrapText="1"/>
    </xf>
    <xf numFmtId="0" fontId="19" fillId="4" borderId="7" xfId="0" applyFont="1" applyFill="1" applyBorder="1" applyAlignment="1">
      <alignment horizontal="center" wrapText="1"/>
    </xf>
    <xf numFmtId="0" fontId="21" fillId="4" borderId="7" xfId="0" applyFont="1" applyFill="1" applyBorder="1" applyAlignment="1">
      <alignment horizontal="center" wrapText="1"/>
    </xf>
    <xf numFmtId="0" fontId="24" fillId="6" borderId="9" xfId="0" applyFont="1" applyFill="1" applyBorder="1" applyAlignment="1">
      <alignment horizontal="left" wrapText="1"/>
    </xf>
    <xf numFmtId="0" fontId="24" fillId="6" borderId="11" xfId="0" applyFont="1" applyFill="1" applyBorder="1" applyAlignment="1">
      <alignment horizontal="left" wrapText="1"/>
    </xf>
    <xf numFmtId="0" fontId="24" fillId="6" borderId="10" xfId="0" applyFont="1" applyFill="1" applyBorder="1" applyAlignment="1">
      <alignment horizontal="left" wrapText="1"/>
    </xf>
    <xf numFmtId="0" fontId="23" fillId="4" borderId="7" xfId="0" applyFont="1" applyFill="1" applyBorder="1" applyAlignment="1">
      <alignment horizontal="center" wrapText="1"/>
    </xf>
    <xf numFmtId="0" fontId="13" fillId="3" borderId="7" xfId="0" applyFont="1" applyFill="1" applyBorder="1" applyAlignment="1">
      <alignment horizontal="center" wrapText="1"/>
    </xf>
    <xf numFmtId="0" fontId="17" fillId="3" borderId="7" xfId="0" applyFont="1" applyFill="1" applyBorder="1" applyAlignment="1">
      <alignment horizontal="center" wrapText="1"/>
    </xf>
    <xf numFmtId="0" fontId="19" fillId="3" borderId="7" xfId="0" applyFont="1" applyFill="1" applyBorder="1" applyAlignment="1">
      <alignment horizontal="center" wrapText="1"/>
    </xf>
    <xf numFmtId="0" fontId="17" fillId="3" borderId="9" xfId="0" applyFont="1" applyFill="1" applyBorder="1" applyAlignment="1">
      <alignment horizontal="center" wrapText="1"/>
    </xf>
    <xf numFmtId="0" fontId="17" fillId="3" borderId="11" xfId="0" applyFont="1" applyFill="1" applyBorder="1" applyAlignment="1">
      <alignment horizontal="center" wrapText="1"/>
    </xf>
    <xf numFmtId="0" fontId="17" fillId="3" borderId="10" xfId="0" applyFont="1" applyFill="1" applyBorder="1" applyAlignment="1">
      <alignment horizontal="center" wrapText="1"/>
    </xf>
    <xf numFmtId="0" fontId="19" fillId="3" borderId="13" xfId="0" applyFont="1" applyFill="1" applyBorder="1" applyAlignment="1" applyProtection="1">
      <alignment horizontal="center" wrapText="1"/>
      <protection locked="0"/>
    </xf>
    <xf numFmtId="0" fontId="19" fillId="3" borderId="12" xfId="0" applyFont="1" applyFill="1" applyBorder="1" applyAlignment="1" applyProtection="1">
      <alignment horizontal="center" wrapText="1"/>
      <protection locked="0"/>
    </xf>
    <xf numFmtId="0" fontId="19" fillId="3" borderId="7" xfId="0" applyFont="1" applyFill="1" applyBorder="1" applyAlignment="1" applyProtection="1">
      <alignment horizontal="center" vertical="center" wrapText="1"/>
      <protection locked="0"/>
    </xf>
    <xf numFmtId="10" fontId="11" fillId="5" borderId="13" xfId="2" applyNumberFormat="1" applyFont="1" applyFill="1" applyBorder="1" applyAlignment="1" applyProtection="1">
      <alignment horizontal="center" vertical="center" wrapText="1"/>
    </xf>
    <xf numFmtId="10" fontId="11" fillId="5" borderId="14" xfId="2" applyNumberFormat="1" applyFont="1" applyFill="1" applyBorder="1" applyAlignment="1" applyProtection="1">
      <alignment horizontal="center" vertical="center" wrapText="1"/>
    </xf>
    <xf numFmtId="10" fontId="11" fillId="5" borderId="12" xfId="2" applyNumberFormat="1" applyFont="1" applyFill="1" applyBorder="1" applyAlignment="1" applyProtection="1">
      <alignment horizontal="center" vertical="center" wrapText="1"/>
    </xf>
    <xf numFmtId="0" fontId="9" fillId="5" borderId="7" xfId="0" applyNumberFormat="1" applyFont="1" applyFill="1" applyBorder="1" applyAlignment="1" applyProtection="1">
      <alignment horizontal="center" vertical="center" wrapText="1"/>
    </xf>
    <xf numFmtId="0" fontId="31" fillId="5" borderId="7" xfId="0" applyFont="1" applyFill="1" applyBorder="1" applyAlignment="1" applyProtection="1">
      <alignment horizontal="left" vertical="top" wrapText="1"/>
      <protection locked="0"/>
    </xf>
    <xf numFmtId="0" fontId="15" fillId="5" borderId="7" xfId="0" applyFont="1" applyFill="1" applyBorder="1" applyAlignment="1" applyProtection="1">
      <alignment horizontal="left" vertical="top" wrapText="1"/>
      <protection locked="0"/>
    </xf>
    <xf numFmtId="0" fontId="17" fillId="4" borderId="7" xfId="0" applyFont="1" applyFill="1" applyBorder="1" applyAlignment="1">
      <alignment horizontal="center" wrapText="1"/>
    </xf>
    <xf numFmtId="0" fontId="19" fillId="4" borderId="13" xfId="0" applyFont="1" applyFill="1" applyBorder="1" applyAlignment="1">
      <alignment horizontal="center" wrapText="1"/>
    </xf>
    <xf numFmtId="0" fontId="19" fillId="4" borderId="12" xfId="0" applyFont="1" applyFill="1" applyBorder="1" applyAlignment="1">
      <alignment horizontal="center" wrapText="1"/>
    </xf>
    <xf numFmtId="0" fontId="15" fillId="5" borderId="9"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9" fillId="0" borderId="7" xfId="0" applyFont="1" applyBorder="1" applyAlignment="1" applyProtection="1">
      <alignment horizontal="center" wrapText="1"/>
      <protection locked="0"/>
    </xf>
    <xf numFmtId="0" fontId="19" fillId="3" borderId="13" xfId="0" applyFont="1" applyFill="1" applyBorder="1" applyAlignment="1">
      <alignment horizontal="center" wrapText="1"/>
    </xf>
    <xf numFmtId="0" fontId="19" fillId="3" borderId="12" xfId="0" applyFont="1" applyFill="1" applyBorder="1" applyAlignment="1">
      <alignment horizontal="center" wrapText="1"/>
    </xf>
    <xf numFmtId="0" fontId="31" fillId="5" borderId="7" xfId="0" applyFont="1" applyFill="1" applyBorder="1" applyAlignment="1" applyProtection="1">
      <alignment horizontal="left" vertical="center" wrapText="1"/>
      <protection locked="0"/>
    </xf>
    <xf numFmtId="0" fontId="15" fillId="5" borderId="7" xfId="0" applyFont="1" applyFill="1" applyBorder="1" applyAlignment="1" applyProtection="1">
      <alignment horizontal="left" vertical="center" wrapText="1"/>
      <protection locked="0"/>
    </xf>
    <xf numFmtId="0" fontId="16" fillId="5" borderId="7"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left" vertical="center" wrapText="1"/>
      <protection locked="0"/>
    </xf>
    <xf numFmtId="0" fontId="13" fillId="5" borderId="7" xfId="0" applyFont="1" applyFill="1" applyBorder="1" applyAlignment="1">
      <alignment horizontal="center" wrapText="1"/>
    </xf>
    <xf numFmtId="0" fontId="19" fillId="5" borderId="7" xfId="0" applyNumberFormat="1" applyFont="1" applyFill="1" applyBorder="1" applyAlignment="1">
      <alignment horizontal="center" wrapText="1"/>
    </xf>
    <xf numFmtId="0" fontId="19" fillId="5" borderId="7" xfId="0" applyFont="1" applyFill="1" applyBorder="1" applyAlignment="1">
      <alignment horizontal="center" vertical="center" wrapText="1"/>
    </xf>
    <xf numFmtId="0" fontId="9" fillId="5" borderId="9"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0" fillId="5" borderId="7" xfId="0" applyFont="1" applyFill="1" applyBorder="1" applyAlignment="1">
      <alignment horizontal="center" wrapText="1"/>
    </xf>
    <xf numFmtId="0" fontId="17" fillId="5" borderId="7" xfId="0" applyFont="1" applyFill="1" applyBorder="1" applyAlignment="1">
      <alignment horizontal="center" wrapText="1"/>
    </xf>
    <xf numFmtId="0" fontId="14" fillId="5" borderId="7" xfId="0" applyFont="1" applyFill="1" applyBorder="1" applyAlignment="1">
      <alignment horizontal="center" wrapText="1"/>
    </xf>
    <xf numFmtId="0" fontId="30" fillId="5" borderId="7" xfId="0" applyFont="1" applyFill="1" applyBorder="1" applyAlignment="1">
      <alignment horizontal="center" wrapText="1"/>
    </xf>
    <xf numFmtId="0" fontId="13" fillId="5" borderId="13"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7" fillId="5" borderId="13" xfId="0" applyFont="1" applyFill="1" applyBorder="1" applyAlignment="1">
      <alignment horizontal="center" wrapText="1"/>
    </xf>
    <xf numFmtId="0" fontId="17" fillId="5" borderId="12" xfId="0" applyFont="1" applyFill="1" applyBorder="1" applyAlignment="1">
      <alignment horizontal="center" wrapText="1"/>
    </xf>
    <xf numFmtId="0" fontId="10" fillId="4" borderId="9" xfId="0" applyFont="1" applyFill="1" applyBorder="1" applyAlignment="1">
      <alignment horizontal="left" wrapText="1"/>
    </xf>
    <xf numFmtId="0" fontId="10" fillId="4" borderId="11" xfId="0" applyFont="1" applyFill="1" applyBorder="1" applyAlignment="1">
      <alignment horizontal="left" wrapText="1"/>
    </xf>
    <xf numFmtId="0" fontId="10" fillId="4" borderId="10" xfId="0" applyFont="1" applyFill="1" applyBorder="1" applyAlignment="1">
      <alignment horizontal="left" wrapText="1"/>
    </xf>
    <xf numFmtId="0" fontId="33" fillId="3" borderId="9" xfId="0" applyFont="1" applyFill="1" applyBorder="1" applyAlignment="1">
      <alignment horizontal="left" wrapText="1"/>
    </xf>
    <xf numFmtId="0" fontId="33" fillId="3" borderId="11" xfId="0" applyFont="1" applyFill="1" applyBorder="1" applyAlignment="1">
      <alignment horizontal="left" wrapText="1"/>
    </xf>
    <xf numFmtId="0" fontId="33" fillId="3" borderId="10" xfId="0" applyFont="1" applyFill="1" applyBorder="1" applyAlignment="1">
      <alignment horizontal="left"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0" fillId="0" borderId="0" xfId="0" applyFont="1" applyFill="1" applyAlignment="1">
      <alignment horizontal="left" wrapText="1"/>
    </xf>
    <xf numFmtId="0" fontId="27" fillId="4" borderId="7" xfId="0" applyFont="1" applyFill="1" applyBorder="1" applyAlignment="1">
      <alignment horizontal="center" wrapText="1"/>
    </xf>
    <xf numFmtId="0" fontId="5" fillId="4" borderId="7" xfId="0" applyFont="1" applyFill="1" applyBorder="1" applyAlignment="1">
      <alignment horizontal="center" wrapText="1"/>
    </xf>
    <xf numFmtId="0" fontId="27" fillId="4" borderId="9" xfId="0" applyFont="1" applyFill="1" applyBorder="1" applyAlignment="1">
      <alignment horizontal="center" wrapText="1"/>
    </xf>
    <xf numFmtId="0" fontId="5" fillId="4" borderId="11" xfId="0" applyFont="1" applyFill="1" applyBorder="1" applyAlignment="1">
      <alignment horizontal="center" wrapText="1"/>
    </xf>
    <xf numFmtId="0" fontId="5" fillId="4" borderId="10" xfId="0" applyFont="1" applyFill="1" applyBorder="1" applyAlignment="1">
      <alignment horizontal="center" wrapText="1"/>
    </xf>
    <xf numFmtId="0" fontId="27" fillId="3" borderId="9" xfId="0" applyFont="1" applyFill="1" applyBorder="1" applyAlignment="1">
      <alignment horizontal="center"/>
    </xf>
    <xf numFmtId="0" fontId="27" fillId="3" borderId="11" xfId="0" applyFont="1" applyFill="1" applyBorder="1" applyAlignment="1">
      <alignment horizontal="center"/>
    </xf>
    <xf numFmtId="0" fontId="27" fillId="3" borderId="10" xfId="0" applyFont="1" applyFill="1" applyBorder="1" applyAlignment="1">
      <alignment horizontal="center"/>
    </xf>
    <xf numFmtId="0" fontId="29" fillId="5" borderId="7" xfId="0" applyFont="1" applyFill="1" applyBorder="1" applyAlignment="1">
      <alignment horizontal="left" vertical="center" wrapText="1"/>
    </xf>
    <xf numFmtId="0" fontId="29" fillId="5" borderId="7" xfId="0" applyFont="1" applyFill="1" applyBorder="1" applyAlignment="1"/>
    <xf numFmtId="0" fontId="10" fillId="3" borderId="13" xfId="0" applyFont="1" applyFill="1" applyBorder="1" applyAlignment="1"/>
    <xf numFmtId="0" fontId="10" fillId="3" borderId="12" xfId="0" applyFont="1" applyFill="1" applyBorder="1" applyAlignment="1"/>
    <xf numFmtId="0" fontId="10" fillId="4" borderId="7" xfId="0" applyFont="1" applyFill="1" applyBorder="1" applyAlignment="1"/>
    <xf numFmtId="0" fontId="16" fillId="5" borderId="1" xfId="0" applyFont="1" applyFill="1" applyBorder="1" applyAlignment="1">
      <alignment horizontal="left" vertical="top" wrapText="1"/>
    </xf>
    <xf numFmtId="0" fontId="29" fillId="5" borderId="8" xfId="0" applyFont="1" applyFill="1" applyBorder="1" applyAlignment="1">
      <alignment horizontal="left" vertical="top"/>
    </xf>
    <xf numFmtId="0" fontId="29" fillId="5" borderId="2" xfId="0" applyFont="1" applyFill="1" applyBorder="1" applyAlignment="1">
      <alignment horizontal="left" vertical="top"/>
    </xf>
    <xf numFmtId="0" fontId="29" fillId="5" borderId="3" xfId="0" applyFont="1" applyFill="1" applyBorder="1" applyAlignment="1">
      <alignment horizontal="left" vertical="top"/>
    </xf>
    <xf numFmtId="0" fontId="29" fillId="5" borderId="0" xfId="0" applyFont="1" applyFill="1" applyBorder="1" applyAlignment="1">
      <alignment horizontal="left" vertical="top"/>
    </xf>
    <xf numFmtId="0" fontId="29" fillId="5" borderId="4" xfId="0" applyFont="1" applyFill="1" applyBorder="1" applyAlignment="1">
      <alignment horizontal="left" vertical="top"/>
    </xf>
    <xf numFmtId="0" fontId="29" fillId="5" borderId="5" xfId="0" applyFont="1" applyFill="1" applyBorder="1" applyAlignment="1">
      <alignment horizontal="left" vertical="top"/>
    </xf>
    <xf numFmtId="0" fontId="29" fillId="5" borderId="15" xfId="0" applyFont="1" applyFill="1" applyBorder="1" applyAlignment="1">
      <alignment horizontal="left" vertical="top"/>
    </xf>
    <xf numFmtId="0" fontId="29" fillId="5" borderId="6" xfId="0" applyFont="1" applyFill="1" applyBorder="1" applyAlignment="1">
      <alignment horizontal="left" vertical="top"/>
    </xf>
    <xf numFmtId="0" fontId="37" fillId="3" borderId="9" xfId="0" applyFont="1" applyFill="1" applyBorder="1" applyAlignment="1">
      <alignment horizontal="center" wrapText="1"/>
    </xf>
    <xf numFmtId="0" fontId="37" fillId="3" borderId="11" xfId="0" applyFont="1" applyFill="1" applyBorder="1" applyAlignment="1">
      <alignment horizontal="center" wrapText="1"/>
    </xf>
    <xf numFmtId="0" fontId="37" fillId="3" borderId="10" xfId="0" applyFont="1" applyFill="1" applyBorder="1" applyAlignment="1">
      <alignment horizontal="center" wrapText="1"/>
    </xf>
    <xf numFmtId="0" fontId="37" fillId="4" borderId="9" xfId="0" applyFont="1" applyFill="1" applyBorder="1" applyAlignment="1">
      <alignment horizontal="center" wrapText="1"/>
    </xf>
    <xf numFmtId="0" fontId="37" fillId="4" borderId="11" xfId="0" applyFont="1" applyFill="1" applyBorder="1" applyAlignment="1">
      <alignment horizontal="center" wrapText="1"/>
    </xf>
    <xf numFmtId="0" fontId="37" fillId="4" borderId="10" xfId="0" applyFont="1" applyFill="1" applyBorder="1" applyAlignment="1">
      <alignment horizontal="center" wrapText="1"/>
    </xf>
    <xf numFmtId="0" fontId="35" fillId="4" borderId="9" xfId="0" applyFont="1" applyFill="1" applyBorder="1" applyAlignment="1">
      <alignment horizontal="center" wrapText="1"/>
    </xf>
    <xf numFmtId="0" fontId="35" fillId="4" borderId="11" xfId="0" applyFont="1" applyFill="1" applyBorder="1" applyAlignment="1">
      <alignment horizontal="center" wrapText="1"/>
    </xf>
    <xf numFmtId="0" fontId="35" fillId="4" borderId="10" xfId="0" applyFont="1" applyFill="1" applyBorder="1" applyAlignment="1">
      <alignment horizontal="center" wrapText="1"/>
    </xf>
    <xf numFmtId="0" fontId="35" fillId="3" borderId="9"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29" fillId="5" borderId="7" xfId="0" applyFont="1" applyFill="1" applyBorder="1" applyAlignment="1">
      <alignment horizontal="center" wrapText="1"/>
    </xf>
    <xf numFmtId="165" fontId="36" fillId="0" borderId="9" xfId="0" applyNumberFormat="1" applyFont="1" applyBorder="1" applyAlignment="1">
      <alignment horizontal="center" vertical="center" wrapText="1"/>
    </xf>
    <xf numFmtId="165" fontId="36" fillId="0" borderId="11" xfId="0" applyNumberFormat="1" applyFont="1" applyBorder="1" applyAlignment="1">
      <alignment horizontal="center" vertical="center" wrapText="1"/>
    </xf>
    <xf numFmtId="165" fontId="36" fillId="0" borderId="10" xfId="0" applyNumberFormat="1" applyFont="1" applyBorder="1" applyAlignment="1">
      <alignment horizontal="center" vertical="center" wrapText="1"/>
    </xf>
    <xf numFmtId="0" fontId="19" fillId="0" borderId="3" xfId="0" applyFont="1" applyBorder="1" applyAlignment="1">
      <alignment horizontal="center" vertical="center" wrapText="1"/>
    </xf>
  </cellXfs>
  <cellStyles count="4">
    <cellStyle name="Comma" xfId="2" builtinId="3"/>
    <cellStyle name="Hyperlink" xfId="3" builtinId="8"/>
    <cellStyle name="Normal" xfId="0" builtinId="0"/>
    <cellStyle name="Normal 2"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ru-RU" sz="1400" b="1" i="0" baseline="0">
                <a:effectLst/>
              </a:rPr>
              <a:t>Удельная стоимость услуг ПИШ на одного клиента в год</a:t>
            </a:r>
            <a:endParaRPr lang="en-US"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layout/>
      <c:overlay val="1"/>
    </c:title>
    <c:autoTitleDeleted val="0"/>
    <c:plotArea>
      <c:layout>
        <c:manualLayout>
          <c:layoutTarget val="inner"/>
          <c:xMode val="edge"/>
          <c:yMode val="edge"/>
          <c:x val="7.9002405949256338E-2"/>
          <c:y val="0.15788203557888597"/>
          <c:w val="0.65003958880139978"/>
          <c:h val="0.64224109781552885"/>
        </c:manualLayout>
      </c:layout>
      <c:barChart>
        <c:barDir val="col"/>
        <c:grouping val="stacked"/>
        <c:varyColors val="0"/>
        <c:ser>
          <c:idx val="4"/>
          <c:order val="0"/>
          <c:tx>
            <c:strRef>
              <c:f>'OVERALL UNIT COSTS'!$Z$18</c:f>
              <c:strCache>
                <c:ptCount val="1"/>
                <c:pt idx="0">
                  <c:v>Персонал, непосредственно оказывающий услуги</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COSTS'!$AA$18:$AC$18</c:f>
              <c:numCache>
                <c:formatCode>General</c:formatCode>
                <c:ptCount val="3"/>
                <c:pt idx="0">
                  <c:v>0</c:v>
                </c:pt>
                <c:pt idx="1">
                  <c:v>0</c:v>
                </c:pt>
                <c:pt idx="2">
                  <c:v>0</c:v>
                </c:pt>
              </c:numCache>
            </c:numRef>
          </c:val>
        </c:ser>
        <c:ser>
          <c:idx val="8"/>
          <c:order val="1"/>
          <c:tx>
            <c:strRef>
              <c:f>'OVERALL UNIT COSTS'!$Z$19</c:f>
              <c:strCache>
                <c:ptCount val="1"/>
                <c:pt idx="0">
                  <c:v>Материалы</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COSTS'!$AA$19:$AC$19</c:f>
              <c:numCache>
                <c:formatCode>General</c:formatCode>
                <c:ptCount val="3"/>
                <c:pt idx="0">
                  <c:v>0</c:v>
                </c:pt>
                <c:pt idx="1">
                  <c:v>0</c:v>
                </c:pt>
                <c:pt idx="2">
                  <c:v>0</c:v>
                </c:pt>
              </c:numCache>
            </c:numRef>
          </c:val>
        </c:ser>
        <c:ser>
          <c:idx val="9"/>
          <c:order val="2"/>
          <c:tx>
            <c:strRef>
              <c:f>'OVERALL UNIT COSTS'!$Z$20</c:f>
              <c:strCache>
                <c:ptCount val="1"/>
                <c:pt idx="0">
                  <c:v>Мед. оборудование</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COSTS'!$AA$20:$AC$20</c:f>
              <c:numCache>
                <c:formatCode>General</c:formatCode>
                <c:ptCount val="3"/>
                <c:pt idx="0">
                  <c:v>0</c:v>
                </c:pt>
                <c:pt idx="1">
                  <c:v>0</c:v>
                </c:pt>
                <c:pt idx="2">
                  <c:v>0</c:v>
                </c:pt>
              </c:numCache>
            </c:numRef>
          </c:val>
        </c:ser>
        <c:ser>
          <c:idx val="10"/>
          <c:order val="3"/>
          <c:tx>
            <c:strRef>
              <c:f>'OVERALL UNIT COSTS'!$Z$21</c:f>
              <c:strCache>
                <c:ptCount val="1"/>
                <c:pt idx="0">
                  <c:v>Другие непосредственные расходы</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COSTS'!$AA$21:$AC$21</c:f>
              <c:numCache>
                <c:formatCode>General</c:formatCode>
                <c:ptCount val="3"/>
                <c:pt idx="0">
                  <c:v>0</c:v>
                </c:pt>
                <c:pt idx="1">
                  <c:v>0</c:v>
                </c:pt>
                <c:pt idx="2">
                  <c:v>0</c:v>
                </c:pt>
              </c:numCache>
            </c:numRef>
          </c:val>
        </c:ser>
        <c:ser>
          <c:idx val="11"/>
          <c:order val="4"/>
          <c:tx>
            <c:strRef>
              <c:f>'OVERALL UNIT COSTS'!$Z$23</c:f>
              <c:strCache>
                <c:ptCount val="1"/>
                <c:pt idx="0">
                  <c:v>Персонал, косвенно участвующий в оказании услуг</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COSTS'!$AA$23:$AC$23</c:f>
              <c:numCache>
                <c:formatCode>General</c:formatCode>
                <c:ptCount val="3"/>
                <c:pt idx="0">
                  <c:v>0</c:v>
                </c:pt>
                <c:pt idx="1">
                  <c:v>0</c:v>
                </c:pt>
                <c:pt idx="2">
                  <c:v>0</c:v>
                </c:pt>
              </c:numCache>
            </c:numRef>
          </c:val>
        </c:ser>
        <c:ser>
          <c:idx val="12"/>
          <c:order val="5"/>
          <c:tx>
            <c:strRef>
              <c:f>'OVERALL UNIT COSTS'!$Z$24</c:f>
              <c:strCache>
                <c:ptCount val="1"/>
                <c:pt idx="0">
                  <c:v>Немед. оборудование</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COSTS'!$AA$24:$AC$24</c:f>
              <c:numCache>
                <c:formatCode>General</c:formatCode>
                <c:ptCount val="3"/>
                <c:pt idx="0">
                  <c:v>0</c:v>
                </c:pt>
                <c:pt idx="1">
                  <c:v>0</c:v>
                </c:pt>
                <c:pt idx="2">
                  <c:v>0</c:v>
                </c:pt>
              </c:numCache>
            </c:numRef>
          </c:val>
        </c:ser>
        <c:ser>
          <c:idx val="13"/>
          <c:order val="6"/>
          <c:tx>
            <c:strRef>
              <c:f>'OVERALL UNIT COSTS'!$Z$25</c:f>
              <c:strCache>
                <c:ptCount val="1"/>
                <c:pt idx="0">
                  <c:v>Накладные расходы</c:v>
                </c:pt>
              </c:strCache>
            </c:strRef>
          </c:tx>
          <c:invertIfNegative val="0"/>
          <c:cat>
            <c:strRef>
              <c:f>'OVERALL UNIT COSTS'!$AA$17:$AC$17</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COSTS'!$AA$25:$AC$25</c:f>
              <c:numCache>
                <c:formatCode>General</c:formatCode>
                <c:ptCount val="3"/>
                <c:pt idx="0">
                  <c:v>0</c:v>
                </c:pt>
                <c:pt idx="1">
                  <c:v>0</c:v>
                </c:pt>
                <c:pt idx="2">
                  <c:v>0</c:v>
                </c:pt>
              </c:numCache>
            </c:numRef>
          </c:val>
        </c:ser>
        <c:ser>
          <c:idx val="0"/>
          <c:order val="7"/>
          <c:tx>
            <c:v>Персонал, непосредственно</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1"/>
          <c:order val="8"/>
          <c:tx>
            <c:v>Материалы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2"/>
          <c:order val="9"/>
          <c:tx>
            <c:v>Мед. оборудование</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3"/>
          <c:order val="10"/>
          <c:tx>
            <c:v>Другие непосредственные расходы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5"/>
          <c:order val="11"/>
          <c:tx>
            <c:v>Персонал, косвенно</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6"/>
          <c:order val="12"/>
          <c:tx>
            <c:v>Немед. оборудование</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7"/>
          <c:order val="13"/>
          <c:tx>
            <c:v>Накладные расходы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dLbls>
          <c:showLegendKey val="0"/>
          <c:showVal val="0"/>
          <c:showCatName val="0"/>
          <c:showSerName val="0"/>
          <c:showPercent val="0"/>
          <c:showBubbleSize val="0"/>
        </c:dLbls>
        <c:gapWidth val="150"/>
        <c:overlap val="100"/>
        <c:axId val="63793792"/>
        <c:axId val="71897856"/>
      </c:barChart>
      <c:catAx>
        <c:axId val="63793792"/>
        <c:scaling>
          <c:orientation val="minMax"/>
        </c:scaling>
        <c:delete val="0"/>
        <c:axPos val="b"/>
        <c:numFmt formatCode="General" sourceLinked="0"/>
        <c:majorTickMark val="out"/>
        <c:minorTickMark val="none"/>
        <c:tickLblPos val="nextTo"/>
        <c:crossAx val="71897856"/>
        <c:crosses val="autoZero"/>
        <c:auto val="1"/>
        <c:lblAlgn val="ctr"/>
        <c:lblOffset val="100"/>
        <c:noMultiLvlLbl val="0"/>
      </c:catAx>
      <c:valAx>
        <c:axId val="71897856"/>
        <c:scaling>
          <c:orientation val="minMax"/>
        </c:scaling>
        <c:delete val="0"/>
        <c:axPos val="l"/>
        <c:majorGridlines/>
        <c:numFmt formatCode="General" sourceLinked="1"/>
        <c:majorTickMark val="out"/>
        <c:minorTickMark val="none"/>
        <c:tickLblPos val="nextTo"/>
        <c:crossAx val="63793792"/>
        <c:crosses val="autoZero"/>
        <c:crossBetween val="between"/>
      </c:valAx>
    </c:plotArea>
    <c:legend>
      <c:legendPos val="r"/>
      <c:layout>
        <c:manualLayout>
          <c:xMode val="edge"/>
          <c:yMode val="edge"/>
          <c:x val="0.74848643919510072"/>
          <c:y val="8.432973230643763E-2"/>
          <c:w val="0.22373578302712163"/>
          <c:h val="0.91567026769356241"/>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b="1" i="0" baseline="0">
                <a:effectLst/>
              </a:rPr>
              <a:t>Удельная стоимость услуг ОЗТ на одного пациента в год</a:t>
            </a:r>
            <a:endParaRPr lang="en-US" sz="1400">
              <a:effectLst/>
            </a:endParaRPr>
          </a:p>
        </c:rich>
      </c:tx>
      <c:layout>
        <c:manualLayout>
          <c:xMode val="edge"/>
          <c:yMode val="edge"/>
          <c:x val="0.12904855643044619"/>
          <c:y val="3.1821797931583136E-3"/>
        </c:manualLayout>
      </c:layout>
      <c:overlay val="1"/>
    </c:title>
    <c:autoTitleDeleted val="0"/>
    <c:plotArea>
      <c:layout>
        <c:manualLayout>
          <c:layoutTarget val="inner"/>
          <c:xMode val="edge"/>
          <c:yMode val="edge"/>
          <c:x val="7.9002405949256338E-2"/>
          <c:y val="0.15788203557888597"/>
          <c:w val="0.65003958880139978"/>
          <c:h val="0.62293339769310441"/>
        </c:manualLayout>
      </c:layout>
      <c:barChart>
        <c:barDir val="col"/>
        <c:grouping val="stacked"/>
        <c:varyColors val="0"/>
        <c:ser>
          <c:idx val="5"/>
          <c:order val="0"/>
          <c:tx>
            <c:strRef>
              <c:f>'OVERALL UNIT COSTS'!$Z$29</c:f>
              <c:strCache>
                <c:ptCount val="1"/>
                <c:pt idx="0">
                  <c:v>Персонал, непосредственно оказывающий услуги</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COSTS'!$AA$29:$AC$29</c:f>
              <c:numCache>
                <c:formatCode>General</c:formatCode>
                <c:ptCount val="3"/>
                <c:pt idx="0">
                  <c:v>0</c:v>
                </c:pt>
                <c:pt idx="1">
                  <c:v>0</c:v>
                </c:pt>
                <c:pt idx="2">
                  <c:v>0</c:v>
                </c:pt>
              </c:numCache>
            </c:numRef>
          </c:val>
        </c:ser>
        <c:ser>
          <c:idx val="8"/>
          <c:order val="1"/>
          <c:tx>
            <c:strRef>
              <c:f>'OVERALL UNIT COSTS'!$Z$30</c:f>
              <c:strCache>
                <c:ptCount val="1"/>
                <c:pt idx="0">
                  <c:v>Материалы</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COSTS'!$AA$30:$AC$30</c:f>
              <c:numCache>
                <c:formatCode>General</c:formatCode>
                <c:ptCount val="3"/>
                <c:pt idx="0">
                  <c:v>0</c:v>
                </c:pt>
                <c:pt idx="1">
                  <c:v>0</c:v>
                </c:pt>
                <c:pt idx="2">
                  <c:v>0</c:v>
                </c:pt>
              </c:numCache>
            </c:numRef>
          </c:val>
        </c:ser>
        <c:ser>
          <c:idx val="9"/>
          <c:order val="2"/>
          <c:tx>
            <c:strRef>
              <c:f>'OVERALL UNIT COSTS'!$Z$31</c:f>
              <c:strCache>
                <c:ptCount val="1"/>
                <c:pt idx="0">
                  <c:v>Мед. оборудование</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COSTS'!$AA$31:$AC$31</c:f>
              <c:numCache>
                <c:formatCode>General</c:formatCode>
                <c:ptCount val="3"/>
                <c:pt idx="0">
                  <c:v>0</c:v>
                </c:pt>
                <c:pt idx="1">
                  <c:v>0</c:v>
                </c:pt>
                <c:pt idx="2">
                  <c:v>0</c:v>
                </c:pt>
              </c:numCache>
            </c:numRef>
          </c:val>
        </c:ser>
        <c:ser>
          <c:idx val="10"/>
          <c:order val="3"/>
          <c:tx>
            <c:strRef>
              <c:f>'OVERALL UNIT COSTS'!$Z$32</c:f>
              <c:strCache>
                <c:ptCount val="1"/>
                <c:pt idx="0">
                  <c:v>Другие непосредственные расходы</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COSTS'!$AA$32:$AC$32</c:f>
              <c:numCache>
                <c:formatCode>General</c:formatCode>
                <c:ptCount val="3"/>
                <c:pt idx="0">
                  <c:v>0</c:v>
                </c:pt>
                <c:pt idx="1">
                  <c:v>0</c:v>
                </c:pt>
                <c:pt idx="2">
                  <c:v>0</c:v>
                </c:pt>
              </c:numCache>
            </c:numRef>
          </c:val>
        </c:ser>
        <c:ser>
          <c:idx val="11"/>
          <c:order val="4"/>
          <c:tx>
            <c:strRef>
              <c:f>'OVERALL UNIT COSTS'!$Z$34</c:f>
              <c:strCache>
                <c:ptCount val="1"/>
                <c:pt idx="0">
                  <c:v>Персонал, косвенно участвующий в оказании услуг</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COSTS'!$AA$34:$AC$34</c:f>
              <c:numCache>
                <c:formatCode>General</c:formatCode>
                <c:ptCount val="3"/>
                <c:pt idx="0">
                  <c:v>0</c:v>
                </c:pt>
                <c:pt idx="1">
                  <c:v>0</c:v>
                </c:pt>
                <c:pt idx="2">
                  <c:v>0</c:v>
                </c:pt>
              </c:numCache>
            </c:numRef>
          </c:val>
        </c:ser>
        <c:ser>
          <c:idx val="12"/>
          <c:order val="5"/>
          <c:tx>
            <c:strRef>
              <c:f>'OVERALL UNIT COSTS'!$Z$35</c:f>
              <c:strCache>
                <c:ptCount val="1"/>
                <c:pt idx="0">
                  <c:v>Немед. оборудование</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COSTS'!$AA$35:$AC$35</c:f>
              <c:numCache>
                <c:formatCode>General</c:formatCode>
                <c:ptCount val="3"/>
                <c:pt idx="0">
                  <c:v>0</c:v>
                </c:pt>
                <c:pt idx="1">
                  <c:v>0</c:v>
                </c:pt>
                <c:pt idx="2">
                  <c:v>0</c:v>
                </c:pt>
              </c:numCache>
            </c:numRef>
          </c:val>
        </c:ser>
        <c:ser>
          <c:idx val="13"/>
          <c:order val="6"/>
          <c:tx>
            <c:strRef>
              <c:f>'OVERALL UNIT COSTS'!$Z$36</c:f>
              <c:strCache>
                <c:ptCount val="1"/>
                <c:pt idx="0">
                  <c:v>Накладные расходы</c:v>
                </c:pt>
              </c:strCache>
            </c:strRef>
          </c:tx>
          <c:invertIfNegative val="0"/>
          <c:cat>
            <c:strRef>
              <c:f>'OVERALL UNIT COSTS'!$AA$28:$AC$28</c:f>
              <c:strCache>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Cache>
            </c:strRef>
          </c:cat>
          <c:val>
            <c:numRef>
              <c:f>'OVERALL UNIT COSTS'!$AA$36:$AC$36</c:f>
              <c:numCache>
                <c:formatCode>General</c:formatCode>
                <c:ptCount val="3"/>
                <c:pt idx="0">
                  <c:v>0</c:v>
                </c:pt>
                <c:pt idx="1">
                  <c:v>0</c:v>
                </c:pt>
                <c:pt idx="2">
                  <c:v>0</c:v>
                </c:pt>
              </c:numCache>
            </c:numRef>
          </c:val>
        </c:ser>
        <c:ser>
          <c:idx val="0"/>
          <c:order val="7"/>
          <c:tx>
            <c:v>Персонал, непосредственно</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1"/>
          <c:order val="8"/>
          <c:tx>
            <c:v>Материалы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2"/>
          <c:order val="9"/>
          <c:tx>
            <c:v>Мед. Оборудование</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3"/>
          <c:order val="10"/>
          <c:tx>
            <c:v>Другие непосредственные расходы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6"/>
          <c:order val="11"/>
          <c:tx>
            <c:v>Персонал, косвенно</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7"/>
          <c:order val="12"/>
          <c:tx>
            <c:v>Немед. оборудование</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ser>
          <c:idx val="4"/>
          <c:order val="13"/>
          <c:tx>
            <c:v>Накладные расходы</c:v>
          </c:tx>
          <c:invertIfNegative val="0"/>
          <c:cat>
            <c:strLit>
              <c:ptCount val="3"/>
              <c:pt idx="0">
                <c:v>Мероприятия высокой степени приоритетности</c:v>
              </c:pt>
              <c:pt idx="1">
                <c:v>Мероприятия средней степени приоритетности</c:v>
              </c:pt>
              <c:pt idx="2">
                <c:v>Мероприятия низкой степени приоритетности</c:v>
              </c:pt>
            </c:strLit>
          </c:cat>
          <c:val>
            <c:numLit>
              <c:formatCode>General</c:formatCode>
              <c:ptCount val="3"/>
              <c:pt idx="0">
                <c:v>0</c:v>
              </c:pt>
              <c:pt idx="1">
                <c:v>0</c:v>
              </c:pt>
              <c:pt idx="2">
                <c:v>0</c:v>
              </c:pt>
            </c:numLit>
          </c:val>
        </c:ser>
        <c:dLbls>
          <c:showLegendKey val="0"/>
          <c:showVal val="0"/>
          <c:showCatName val="0"/>
          <c:showSerName val="0"/>
          <c:showPercent val="0"/>
          <c:showBubbleSize val="0"/>
        </c:dLbls>
        <c:gapWidth val="150"/>
        <c:overlap val="100"/>
        <c:axId val="101791616"/>
        <c:axId val="101793152"/>
      </c:barChart>
      <c:catAx>
        <c:axId val="101791616"/>
        <c:scaling>
          <c:orientation val="minMax"/>
        </c:scaling>
        <c:delete val="0"/>
        <c:axPos val="b"/>
        <c:numFmt formatCode="General" sourceLinked="0"/>
        <c:majorTickMark val="out"/>
        <c:minorTickMark val="none"/>
        <c:tickLblPos val="nextTo"/>
        <c:crossAx val="101793152"/>
        <c:crosses val="autoZero"/>
        <c:auto val="1"/>
        <c:lblAlgn val="ctr"/>
        <c:lblOffset val="100"/>
        <c:noMultiLvlLbl val="0"/>
      </c:catAx>
      <c:valAx>
        <c:axId val="101793152"/>
        <c:scaling>
          <c:orientation val="minMax"/>
        </c:scaling>
        <c:delete val="0"/>
        <c:axPos val="l"/>
        <c:majorGridlines/>
        <c:numFmt formatCode="General" sourceLinked="1"/>
        <c:majorTickMark val="out"/>
        <c:minorTickMark val="none"/>
        <c:tickLblPos val="nextTo"/>
        <c:crossAx val="101791616"/>
        <c:crosses val="autoZero"/>
        <c:crossBetween val="between"/>
      </c:valAx>
    </c:plotArea>
    <c:legend>
      <c:legendPos val="r"/>
      <c:layout>
        <c:manualLayout>
          <c:xMode val="edge"/>
          <c:yMode val="edge"/>
          <c:x val="0.74848643919510072"/>
          <c:y val="0.10943931221195775"/>
          <c:w val="0.22373578302712163"/>
          <c:h val="0.890560687788042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11</xdr:col>
      <xdr:colOff>395482</xdr:colOff>
      <xdr:row>8</xdr:row>
      <xdr:rowOff>90679</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2181225"/>
          <a:ext cx="2167132" cy="719329"/>
        </a:xfrm>
        <a:prstGeom prst="rect">
          <a:avLst/>
        </a:prstGeom>
      </xdr:spPr>
    </xdr:pic>
    <xdr:clientData/>
  </xdr:twoCellAnchor>
  <xdr:twoCellAnchor editAs="oneCell">
    <xdr:from>
      <xdr:col>7</xdr:col>
      <xdr:colOff>200025</xdr:colOff>
      <xdr:row>8</xdr:row>
      <xdr:rowOff>152400</xdr:rowOff>
    </xdr:from>
    <xdr:to>
      <xdr:col>12</xdr:col>
      <xdr:colOff>216027</xdr:colOff>
      <xdr:row>15</xdr:row>
      <xdr:rowOff>79248</xdr:rowOff>
    </xdr:to>
    <xdr:pic>
      <xdr:nvPicPr>
        <xdr:cNvPr id="11" name="Picture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650" y="2962275"/>
          <a:ext cx="2968752" cy="1146048"/>
        </a:xfrm>
        <a:prstGeom prst="rect">
          <a:avLst/>
        </a:prstGeom>
      </xdr:spPr>
    </xdr:pic>
    <xdr:clientData/>
  </xdr:twoCellAnchor>
  <xdr:twoCellAnchor editAs="oneCell">
    <xdr:from>
      <xdr:col>7</xdr:col>
      <xdr:colOff>514350</xdr:colOff>
      <xdr:row>14</xdr:row>
      <xdr:rowOff>19050</xdr:rowOff>
    </xdr:from>
    <xdr:to>
      <xdr:col>12</xdr:col>
      <xdr:colOff>137922</xdr:colOff>
      <xdr:row>23</xdr:row>
      <xdr:rowOff>90170</xdr:rowOff>
    </xdr:to>
    <xdr:pic>
      <xdr:nvPicPr>
        <xdr:cNvPr id="12" name="Picture 11" descr="https://www.healthpolicyproject.com/hpp-Intranet/ns/docs/488_PEPFARLogoJPGformat.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38975" y="4467225"/>
          <a:ext cx="2576322"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66675</xdr:colOff>
      <xdr:row>24</xdr:row>
      <xdr:rowOff>142875</xdr:rowOff>
    </xdr:from>
    <xdr:to>
      <xdr:col>12</xdr:col>
      <xdr:colOff>579507</xdr:colOff>
      <xdr:row>26</xdr:row>
      <xdr:rowOff>176328</xdr:rowOff>
    </xdr:to>
    <xdr:pic>
      <xdr:nvPicPr>
        <xdr:cNvPr id="13" name="Picture 1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181850" y="5619750"/>
          <a:ext cx="2875032" cy="347778"/>
        </a:xfrm>
        <a:prstGeom prst="rect">
          <a:avLst/>
        </a:prstGeom>
      </xdr:spPr>
    </xdr:pic>
    <xdr:clientData/>
  </xdr:twoCellAnchor>
  <xdr:twoCellAnchor editAs="oneCell">
    <xdr:from>
      <xdr:col>7</xdr:col>
      <xdr:colOff>581025</xdr:colOff>
      <xdr:row>27</xdr:row>
      <xdr:rowOff>114300</xdr:rowOff>
    </xdr:from>
    <xdr:to>
      <xdr:col>12</xdr:col>
      <xdr:colOff>554355</xdr:colOff>
      <xdr:row>30</xdr:row>
      <xdr:rowOff>168593</xdr:rowOff>
    </xdr:to>
    <xdr:pic>
      <xdr:nvPicPr>
        <xdr:cNvPr id="14" name="Picture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105650" y="6096000"/>
          <a:ext cx="2926080" cy="625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585786</xdr:colOff>
      <xdr:row>13</xdr:row>
      <xdr:rowOff>76200</xdr:rowOff>
    </xdr:from>
    <xdr:to>
      <xdr:col>10</xdr:col>
      <xdr:colOff>276224</xdr:colOff>
      <xdr:row>25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26</xdr:row>
      <xdr:rowOff>57150</xdr:rowOff>
    </xdr:from>
    <xdr:to>
      <xdr:col>10</xdr:col>
      <xdr:colOff>238125</xdr:colOff>
      <xdr:row>38</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L27"/>
  <sheetViews>
    <sheetView showGridLines="0" tabSelected="1" workbookViewId="0">
      <selection activeCell="O16" sqref="O16"/>
    </sheetView>
  </sheetViews>
  <sheetFormatPr defaultColWidth="8.85546875" defaultRowHeight="15" x14ac:dyDescent="0.25"/>
  <cols>
    <col min="2" max="2" width="44.7109375" customWidth="1"/>
  </cols>
  <sheetData>
    <row r="1" spans="1:12" ht="87.75" customHeight="1" x14ac:dyDescent="0.6">
      <c r="A1" s="204" t="s">
        <v>58</v>
      </c>
      <c r="B1" s="204"/>
      <c r="C1" s="204"/>
      <c r="D1" s="204"/>
      <c r="E1" s="204"/>
      <c r="F1" s="204"/>
      <c r="G1" s="204"/>
      <c r="H1" s="204"/>
      <c r="I1" s="204"/>
      <c r="J1" s="204"/>
      <c r="K1" s="204"/>
      <c r="L1" s="204"/>
    </row>
    <row r="2" spans="1:12" x14ac:dyDescent="0.25">
      <c r="A2" s="205" t="s">
        <v>59</v>
      </c>
      <c r="B2" s="205"/>
      <c r="C2" s="205"/>
      <c r="D2" s="205"/>
      <c r="E2" s="205"/>
      <c r="F2" s="205"/>
      <c r="G2" s="205"/>
      <c r="H2" s="205"/>
      <c r="I2" s="205"/>
      <c r="J2" s="205"/>
      <c r="K2" s="205"/>
      <c r="L2" s="205"/>
    </row>
    <row r="3" spans="1:12" x14ac:dyDescent="0.25">
      <c r="B3" s="206"/>
      <c r="C3" s="206"/>
      <c r="D3" s="206"/>
      <c r="E3" s="206"/>
      <c r="F3" s="206"/>
      <c r="G3" s="206"/>
      <c r="H3" s="206"/>
      <c r="I3" s="206"/>
      <c r="J3" s="206"/>
      <c r="K3" s="206"/>
      <c r="L3" s="206"/>
    </row>
    <row r="4" spans="1:12" ht="81.75" customHeight="1" x14ac:dyDescent="0.25">
      <c r="A4" s="207" t="s">
        <v>448</v>
      </c>
      <c r="B4" s="208"/>
      <c r="C4" s="208"/>
      <c r="D4" s="208"/>
      <c r="E4" s="208"/>
      <c r="F4" s="208"/>
      <c r="G4" s="208"/>
      <c r="H4" s="208"/>
      <c r="I4" s="208"/>
      <c r="J4" s="208"/>
      <c r="K4" s="208"/>
      <c r="L4" s="208"/>
    </row>
    <row r="6" spans="1:12" ht="18.75" x14ac:dyDescent="0.3">
      <c r="B6" s="209" t="s">
        <v>64</v>
      </c>
      <c r="C6" s="210"/>
      <c r="E6" s="196" t="s">
        <v>60</v>
      </c>
      <c r="F6" s="197"/>
      <c r="G6" s="198"/>
    </row>
    <row r="7" spans="1:12" ht="15.75" x14ac:dyDescent="0.25">
      <c r="B7" s="192" t="s">
        <v>65</v>
      </c>
      <c r="C7" s="193"/>
      <c r="E7" s="189" t="s">
        <v>61</v>
      </c>
      <c r="F7" s="190"/>
      <c r="G7" s="191"/>
    </row>
    <row r="8" spans="1:12" x14ac:dyDescent="0.25">
      <c r="B8" s="192" t="s">
        <v>66</v>
      </c>
      <c r="C8" s="193"/>
      <c r="E8" s="202" t="s">
        <v>62</v>
      </c>
      <c r="F8" s="202"/>
      <c r="G8" s="202"/>
    </row>
    <row r="9" spans="1:12" ht="12.75" customHeight="1" x14ac:dyDescent="0.25">
      <c r="B9" s="1"/>
      <c r="C9" s="2"/>
      <c r="E9" s="203"/>
      <c r="F9" s="203"/>
      <c r="G9" s="203"/>
    </row>
    <row r="10" spans="1:12" x14ac:dyDescent="0.25">
      <c r="B10" s="192" t="s">
        <v>67</v>
      </c>
      <c r="C10" s="193"/>
      <c r="E10" s="203"/>
      <c r="F10" s="203"/>
      <c r="G10" s="203"/>
    </row>
    <row r="11" spans="1:12" ht="9.9499999999999993" customHeight="1" x14ac:dyDescent="0.25">
      <c r="B11" s="194"/>
      <c r="C11" s="195"/>
    </row>
    <row r="12" spans="1:12" ht="18.75" x14ac:dyDescent="0.3">
      <c r="B12" s="192" t="s">
        <v>68</v>
      </c>
      <c r="C12" s="193"/>
      <c r="E12" s="196" t="s">
        <v>63</v>
      </c>
      <c r="F12" s="197"/>
      <c r="G12" s="198"/>
    </row>
    <row r="13" spans="1:12" x14ac:dyDescent="0.25">
      <c r="B13" s="141" t="s">
        <v>69</v>
      </c>
      <c r="C13" s="26"/>
      <c r="E13" s="199"/>
      <c r="F13" s="200"/>
      <c r="G13" s="201"/>
    </row>
    <row r="14" spans="1:12" x14ac:dyDescent="0.25">
      <c r="B14" s="192" t="s">
        <v>70</v>
      </c>
      <c r="C14" s="193"/>
    </row>
    <row r="15" spans="1:12" ht="9.9499999999999993" customHeight="1" x14ac:dyDescent="0.25">
      <c r="B15" s="194"/>
      <c r="C15" s="195"/>
    </row>
    <row r="16" spans="1:12" x14ac:dyDescent="0.25">
      <c r="B16" s="192" t="s">
        <v>71</v>
      </c>
      <c r="C16" s="193"/>
    </row>
    <row r="17" spans="2:3" x14ac:dyDescent="0.25">
      <c r="B17" s="192" t="s">
        <v>72</v>
      </c>
      <c r="C17" s="193"/>
    </row>
    <row r="18" spans="2:3" ht="9.9499999999999993" customHeight="1" x14ac:dyDescent="0.25">
      <c r="B18" s="213"/>
      <c r="C18" s="214"/>
    </row>
    <row r="19" spans="2:3" x14ac:dyDescent="0.25">
      <c r="B19" s="192" t="s">
        <v>73</v>
      </c>
      <c r="C19" s="193"/>
    </row>
    <row r="20" spans="2:3" ht="9.9499999999999993" customHeight="1" x14ac:dyDescent="0.25">
      <c r="B20" s="25"/>
      <c r="C20" s="26"/>
    </row>
    <row r="21" spans="2:3" x14ac:dyDescent="0.25">
      <c r="B21" s="192" t="s">
        <v>74</v>
      </c>
      <c r="C21" s="193"/>
    </row>
    <row r="22" spans="2:3" ht="9.9499999999999993" customHeight="1" x14ac:dyDescent="0.25">
      <c r="B22" s="213"/>
      <c r="C22" s="214"/>
    </row>
    <row r="23" spans="2:3" x14ac:dyDescent="0.25">
      <c r="B23" s="192" t="s">
        <v>75</v>
      </c>
      <c r="C23" s="193"/>
    </row>
    <row r="24" spans="2:3" ht="9.9499999999999993" customHeight="1" x14ac:dyDescent="0.25">
      <c r="B24" s="213"/>
      <c r="C24" s="214"/>
    </row>
    <row r="25" spans="2:3" x14ac:dyDescent="0.25">
      <c r="B25" s="192" t="s">
        <v>76</v>
      </c>
      <c r="C25" s="193"/>
    </row>
    <row r="26" spans="2:3" ht="9.9499999999999993" customHeight="1" x14ac:dyDescent="0.25">
      <c r="B26" s="194"/>
      <c r="C26" s="195"/>
    </row>
    <row r="27" spans="2:3" x14ac:dyDescent="0.25">
      <c r="B27" s="211" t="s">
        <v>77</v>
      </c>
      <c r="C27" s="212"/>
    </row>
  </sheetData>
  <mergeCells count="28">
    <mergeCell ref="B25:C25"/>
    <mergeCell ref="B26:C26"/>
    <mergeCell ref="B27:C27"/>
    <mergeCell ref="B18:C18"/>
    <mergeCell ref="B19:C19"/>
    <mergeCell ref="B21:C21"/>
    <mergeCell ref="B22:C22"/>
    <mergeCell ref="B23:C23"/>
    <mergeCell ref="B24:C24"/>
    <mergeCell ref="A1:L1"/>
    <mergeCell ref="A2:L2"/>
    <mergeCell ref="B3:L3"/>
    <mergeCell ref="A4:L4"/>
    <mergeCell ref="B6:C6"/>
    <mergeCell ref="E6:G6"/>
    <mergeCell ref="E7:G7"/>
    <mergeCell ref="B17:C17"/>
    <mergeCell ref="B7:C7"/>
    <mergeCell ref="B8:C8"/>
    <mergeCell ref="B10:C10"/>
    <mergeCell ref="B11:C11"/>
    <mergeCell ref="B12:C12"/>
    <mergeCell ref="B14:C14"/>
    <mergeCell ref="B15:C15"/>
    <mergeCell ref="B16:C16"/>
    <mergeCell ref="E12:G12"/>
    <mergeCell ref="E13:G13"/>
    <mergeCell ref="E8:G10"/>
  </mergeCells>
  <phoneticPr fontId="26" type="noConversion"/>
  <dataValidations count="1">
    <dataValidation type="list" allowBlank="1" showInputMessage="1" showErrorMessage="1" sqref="E13:G13">
      <formula1>costing_based</formula1>
    </dataValidation>
  </dataValidations>
  <hyperlinks>
    <hyperlink ref="B7:C7" location="'Activity Definitions'!A1" display="Определение мероприятий снижения вреда"/>
    <hyperlink ref="B8:C8" location="'Activity Classification'!A1" display="Классификация мероприятий снижения вреда"/>
    <hyperlink ref="B10:C10" location="'Indirect vs Direct'!A1" display="Непосредственные/косвенные расходы"/>
    <hyperlink ref="B12:C12" location="'Staff cost-OST'!A1" display="Расходы на персонал - ОЗТ"/>
    <hyperlink ref="B13" location="'Staff time-OST'!A1" display="Расходы на время персонала - ОЗТ"/>
    <hyperlink ref="B14:C14" location="'Staff unit cost-NSP'!A1" display="Удельная стоимость услуг персонала - ПИШ"/>
    <hyperlink ref="B16:C16" location="'Commodities-OST'!A1" display="Удельная стоимость материально-технических ценностей - ОЗТ"/>
    <hyperlink ref="B17:C17" location="'Commodities-NSP'!A1" display="Удельная стоимость материально-технических ценностей - ПИШ"/>
    <hyperlink ref="B19:C19" location="'Medical equipment- NSP &amp; OST'!A1" display="Расходы на медицинское оборудование - ПИШ и ОЗТ"/>
    <hyperlink ref="B21:C21" location="'Other direct- NSP &amp; OST'!A1" display="Другие непосредственные расходы - ПИШ и ОЗТ"/>
    <hyperlink ref="B23:C23" location="'Nonmedical equipment- NSP &amp; OST'!A1" display="Расходы на немедицинское оборудование - ПИШ и ОЗТ"/>
    <hyperlink ref="B25:C25" location="'Overhead- NSP &amp; OST'!A1" display="Накладные расходы-ПИШ и ОЗТ"/>
    <hyperlink ref="B27:C27" location="'OVERALL UNIT COSTS'!A1" display="Итоговая удельная стоимость"/>
  </hyperlinks>
  <pageMargins left="0.7" right="0.7" top="0.75" bottom="0.75" header="0.3" footer="0.3"/>
  <pageSetup orientation="portrait" r:id="rId1"/>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P51"/>
  <sheetViews>
    <sheetView zoomScale="90" zoomScaleNormal="90" workbookViewId="0">
      <selection activeCell="C9" sqref="C9"/>
    </sheetView>
  </sheetViews>
  <sheetFormatPr defaultColWidth="8.85546875" defaultRowHeight="14.25" x14ac:dyDescent="0.2"/>
  <cols>
    <col min="1" max="1" width="38.42578125" style="84" customWidth="1"/>
    <col min="2" max="2" width="15.85546875" style="84" customWidth="1"/>
    <col min="3" max="3" width="32.28515625" style="84" customWidth="1"/>
    <col min="4" max="4" width="28.28515625" style="84" customWidth="1"/>
    <col min="5" max="5" width="18" style="84" customWidth="1"/>
    <col min="6" max="6" width="22.7109375" style="84" customWidth="1"/>
    <col min="7" max="7" width="19.28515625" style="84" customWidth="1"/>
    <col min="8" max="8" width="13" style="84" customWidth="1"/>
    <col min="9" max="10" width="8.85546875" style="84"/>
    <col min="11" max="11" width="8.85546875" style="84" hidden="1" customWidth="1"/>
    <col min="12" max="12" width="9.140625" style="84" hidden="1" customWidth="1"/>
    <col min="13" max="16" width="8.85546875" style="84" hidden="1" customWidth="1"/>
    <col min="17" max="16384" width="8.85546875" style="84"/>
  </cols>
  <sheetData>
    <row r="1" spans="1:9" ht="81" x14ac:dyDescent="0.3">
      <c r="A1" s="145" t="s">
        <v>496</v>
      </c>
      <c r="B1" s="83"/>
      <c r="C1" s="83"/>
      <c r="D1" s="83"/>
      <c r="F1" s="85"/>
      <c r="G1" s="85"/>
      <c r="H1" s="85"/>
      <c r="I1" s="85"/>
    </row>
    <row r="3" spans="1:9" ht="55.5" customHeight="1" x14ac:dyDescent="0.2">
      <c r="A3" s="285" t="s">
        <v>550</v>
      </c>
      <c r="B3" s="286"/>
      <c r="C3" s="286"/>
      <c r="D3" s="286"/>
      <c r="E3" s="286"/>
      <c r="F3" s="286"/>
      <c r="G3" s="286"/>
    </row>
    <row r="4" spans="1:9" ht="117.75" customHeight="1" x14ac:dyDescent="0.2">
      <c r="A4" s="286"/>
      <c r="B4" s="286"/>
      <c r="C4" s="286"/>
      <c r="D4" s="286"/>
      <c r="E4" s="286"/>
      <c r="F4" s="286"/>
      <c r="G4" s="286"/>
    </row>
    <row r="5" spans="1:9" ht="26.25" customHeight="1" x14ac:dyDescent="0.2">
      <c r="A5" s="72" t="s">
        <v>240</v>
      </c>
      <c r="B5" s="279" t="s">
        <v>551</v>
      </c>
      <c r="C5" s="280"/>
      <c r="D5" s="280"/>
      <c r="E5" s="280"/>
      <c r="F5" s="280"/>
      <c r="G5" s="281"/>
    </row>
    <row r="7" spans="1:9" ht="90" x14ac:dyDescent="0.25">
      <c r="A7" s="155" t="s">
        <v>491</v>
      </c>
      <c r="B7" s="155" t="s">
        <v>242</v>
      </c>
      <c r="C7" s="155" t="s">
        <v>492</v>
      </c>
      <c r="D7" s="155" t="s">
        <v>493</v>
      </c>
      <c r="E7" s="155" t="s">
        <v>483</v>
      </c>
      <c r="F7" s="155" t="s">
        <v>494</v>
      </c>
      <c r="G7" s="155" t="s">
        <v>495</v>
      </c>
      <c r="H7" s="155" t="s">
        <v>216</v>
      </c>
    </row>
    <row r="8" spans="1:9" x14ac:dyDescent="0.2">
      <c r="A8" s="103" t="s">
        <v>497</v>
      </c>
      <c r="B8" s="107" t="s">
        <v>273</v>
      </c>
      <c r="C8" s="116"/>
      <c r="D8" s="116"/>
      <c r="E8" s="104"/>
      <c r="F8" s="105"/>
      <c r="G8" s="106"/>
      <c r="H8" s="115">
        <f>E8*F8*G8</f>
        <v>0</v>
      </c>
    </row>
    <row r="9" spans="1:9" x14ac:dyDescent="0.2">
      <c r="A9" s="103" t="s">
        <v>498</v>
      </c>
      <c r="B9" s="107" t="s">
        <v>273</v>
      </c>
      <c r="C9" s="103"/>
      <c r="D9" s="116"/>
      <c r="E9" s="104"/>
      <c r="F9" s="105"/>
      <c r="G9" s="106"/>
      <c r="H9" s="115">
        <f t="shared" ref="H9:H40" si="0">E9*F9*G9</f>
        <v>0</v>
      </c>
    </row>
    <row r="10" spans="1:9" x14ac:dyDescent="0.2">
      <c r="A10" s="103" t="s">
        <v>499</v>
      </c>
      <c r="B10" s="107" t="s">
        <v>273</v>
      </c>
      <c r="C10" s="116"/>
      <c r="D10" s="116"/>
      <c r="E10" s="104"/>
      <c r="F10" s="105"/>
      <c r="G10" s="106"/>
      <c r="H10" s="115">
        <f t="shared" si="0"/>
        <v>0</v>
      </c>
    </row>
    <row r="11" spans="1:9" x14ac:dyDescent="0.2">
      <c r="A11" s="103" t="s">
        <v>500</v>
      </c>
      <c r="B11" s="107" t="s">
        <v>273</v>
      </c>
      <c r="C11" s="116"/>
      <c r="D11" s="116"/>
      <c r="E11" s="104"/>
      <c r="F11" s="105"/>
      <c r="G11" s="106"/>
      <c r="H11" s="115">
        <f t="shared" si="0"/>
        <v>0</v>
      </c>
    </row>
    <row r="12" spans="1:9" x14ac:dyDescent="0.2">
      <c r="A12" s="103" t="s">
        <v>501</v>
      </c>
      <c r="B12" s="107" t="s">
        <v>273</v>
      </c>
      <c r="C12" s="116"/>
      <c r="D12" s="116"/>
      <c r="E12" s="104"/>
      <c r="F12" s="105"/>
      <c r="G12" s="106"/>
      <c r="H12" s="115">
        <f t="shared" si="0"/>
        <v>0</v>
      </c>
    </row>
    <row r="13" spans="1:9" x14ac:dyDescent="0.2">
      <c r="A13" s="177" t="s">
        <v>502</v>
      </c>
      <c r="B13" s="107" t="s">
        <v>273</v>
      </c>
      <c r="C13" s="117"/>
      <c r="D13" s="116"/>
      <c r="E13" s="104"/>
      <c r="F13" s="105"/>
      <c r="G13" s="106"/>
      <c r="H13" s="115">
        <f t="shared" si="0"/>
        <v>0</v>
      </c>
    </row>
    <row r="14" spans="1:9" x14ac:dyDescent="0.2">
      <c r="A14" s="177" t="s">
        <v>503</v>
      </c>
      <c r="B14" s="107" t="s">
        <v>274</v>
      </c>
      <c r="C14" s="117"/>
      <c r="D14" s="116"/>
      <c r="E14" s="104"/>
      <c r="F14" s="105"/>
      <c r="G14" s="106"/>
      <c r="H14" s="115">
        <f t="shared" si="0"/>
        <v>0</v>
      </c>
    </row>
    <row r="15" spans="1:9" x14ac:dyDescent="0.2">
      <c r="A15" s="177" t="s">
        <v>504</v>
      </c>
      <c r="B15" s="107" t="s">
        <v>274</v>
      </c>
      <c r="C15" s="117"/>
      <c r="D15" s="116"/>
      <c r="E15" s="104"/>
      <c r="F15" s="105"/>
      <c r="G15" s="106"/>
      <c r="H15" s="115">
        <f t="shared" si="0"/>
        <v>0</v>
      </c>
    </row>
    <row r="16" spans="1:9" x14ac:dyDescent="0.2">
      <c r="A16" s="177" t="s">
        <v>505</v>
      </c>
      <c r="B16" s="107" t="s">
        <v>274</v>
      </c>
      <c r="C16" s="106"/>
      <c r="D16" s="116"/>
      <c r="E16" s="104"/>
      <c r="F16" s="105"/>
      <c r="G16" s="106"/>
      <c r="H16" s="115">
        <f t="shared" si="0"/>
        <v>0</v>
      </c>
    </row>
    <row r="17" spans="1:8" ht="24" x14ac:dyDescent="0.2">
      <c r="A17" s="177" t="s">
        <v>506</v>
      </c>
      <c r="B17" s="107" t="s">
        <v>275</v>
      </c>
      <c r="C17" s="117"/>
      <c r="D17" s="116"/>
      <c r="E17" s="104"/>
      <c r="F17" s="105"/>
      <c r="G17" s="106"/>
      <c r="H17" s="115">
        <f t="shared" si="0"/>
        <v>0</v>
      </c>
    </row>
    <row r="18" spans="1:8" ht="24" x14ac:dyDescent="0.2">
      <c r="A18" s="177" t="s">
        <v>507</v>
      </c>
      <c r="B18" s="107" t="s">
        <v>275</v>
      </c>
      <c r="C18" s="117"/>
      <c r="D18" s="116"/>
      <c r="E18" s="104"/>
      <c r="F18" s="105"/>
      <c r="G18" s="106"/>
      <c r="H18" s="115">
        <f t="shared" si="0"/>
        <v>0</v>
      </c>
    </row>
    <row r="19" spans="1:8" x14ac:dyDescent="0.2">
      <c r="A19" s="177" t="s">
        <v>276</v>
      </c>
      <c r="B19" s="107" t="s">
        <v>277</v>
      </c>
      <c r="C19" s="117"/>
      <c r="D19" s="116"/>
      <c r="E19" s="104"/>
      <c r="F19" s="105"/>
      <c r="G19" s="106"/>
      <c r="H19" s="115">
        <f t="shared" si="0"/>
        <v>0</v>
      </c>
    </row>
    <row r="20" spans="1:8" ht="24" x14ac:dyDescent="0.2">
      <c r="A20" s="177" t="s">
        <v>252</v>
      </c>
      <c r="B20" s="107" t="s">
        <v>278</v>
      </c>
      <c r="C20" s="117"/>
      <c r="D20" s="116"/>
      <c r="E20" s="104"/>
      <c r="F20" s="105"/>
      <c r="G20" s="106"/>
      <c r="H20" s="115">
        <f t="shared" si="0"/>
        <v>0</v>
      </c>
    </row>
    <row r="21" spans="1:8" x14ac:dyDescent="0.2">
      <c r="A21" s="177" t="s">
        <v>508</v>
      </c>
      <c r="B21" s="107"/>
      <c r="C21" s="117"/>
      <c r="D21" s="116"/>
      <c r="E21" s="104"/>
      <c r="F21" s="105"/>
      <c r="G21" s="106"/>
      <c r="H21" s="115">
        <f t="shared" si="0"/>
        <v>0</v>
      </c>
    </row>
    <row r="22" spans="1:8" x14ac:dyDescent="0.2">
      <c r="A22" s="177" t="s">
        <v>552</v>
      </c>
      <c r="B22" s="107"/>
      <c r="C22" s="117"/>
      <c r="D22" s="116"/>
      <c r="E22" s="104"/>
      <c r="F22" s="105"/>
      <c r="G22" s="106"/>
      <c r="H22" s="115">
        <f t="shared" si="0"/>
        <v>0</v>
      </c>
    </row>
    <row r="23" spans="1:8" x14ac:dyDescent="0.2">
      <c r="A23" s="177" t="s">
        <v>509</v>
      </c>
      <c r="B23" s="107" t="s">
        <v>279</v>
      </c>
      <c r="C23" s="117"/>
      <c r="D23" s="116"/>
      <c r="E23" s="104"/>
      <c r="F23" s="105"/>
      <c r="G23" s="106"/>
      <c r="H23" s="115">
        <f t="shared" si="0"/>
        <v>0</v>
      </c>
    </row>
    <row r="24" spans="1:8" x14ac:dyDescent="0.2">
      <c r="A24" s="177" t="s">
        <v>263</v>
      </c>
      <c r="B24" s="107" t="s">
        <v>279</v>
      </c>
      <c r="C24" s="117"/>
      <c r="D24" s="116"/>
      <c r="E24" s="104"/>
      <c r="F24" s="105"/>
      <c r="G24" s="106"/>
      <c r="H24" s="115">
        <f t="shared" si="0"/>
        <v>0</v>
      </c>
    </row>
    <row r="25" spans="1:8" x14ac:dyDescent="0.2">
      <c r="A25" s="177" t="s">
        <v>266</v>
      </c>
      <c r="B25" s="107" t="s">
        <v>279</v>
      </c>
      <c r="C25" s="117"/>
      <c r="D25" s="116"/>
      <c r="E25" s="104"/>
      <c r="F25" s="105"/>
      <c r="G25" s="106"/>
      <c r="H25" s="115">
        <f t="shared" si="0"/>
        <v>0</v>
      </c>
    </row>
    <row r="26" spans="1:8" x14ac:dyDescent="0.2">
      <c r="A26" s="177" t="s">
        <v>280</v>
      </c>
      <c r="B26" s="107"/>
      <c r="C26" s="117"/>
      <c r="D26" s="116"/>
      <c r="E26" s="104"/>
      <c r="F26" s="105"/>
      <c r="G26" s="106"/>
      <c r="H26" s="115">
        <f t="shared" si="0"/>
        <v>0</v>
      </c>
    </row>
    <row r="27" spans="1:8" x14ac:dyDescent="0.2">
      <c r="A27" s="177" t="s">
        <v>281</v>
      </c>
      <c r="B27" s="107"/>
      <c r="C27" s="117"/>
      <c r="D27" s="116"/>
      <c r="E27" s="104"/>
      <c r="F27" s="105"/>
      <c r="G27" s="106"/>
      <c r="H27" s="115">
        <f t="shared" si="0"/>
        <v>0</v>
      </c>
    </row>
    <row r="28" spans="1:8" x14ac:dyDescent="0.2">
      <c r="A28" s="177" t="s">
        <v>22</v>
      </c>
      <c r="B28" s="107"/>
      <c r="C28" s="117"/>
      <c r="D28" s="116"/>
      <c r="E28" s="104"/>
      <c r="F28" s="105"/>
      <c r="G28" s="106"/>
      <c r="H28" s="115">
        <f t="shared" si="0"/>
        <v>0</v>
      </c>
    </row>
    <row r="29" spans="1:8" x14ac:dyDescent="0.2">
      <c r="A29" s="177" t="s">
        <v>23</v>
      </c>
      <c r="B29" s="107"/>
      <c r="C29" s="117"/>
      <c r="D29" s="116"/>
      <c r="E29" s="104"/>
      <c r="F29" s="105"/>
      <c r="G29" s="106"/>
      <c r="H29" s="115">
        <f t="shared" si="0"/>
        <v>0</v>
      </c>
    </row>
    <row r="30" spans="1:8" x14ac:dyDescent="0.2">
      <c r="A30" s="177" t="s">
        <v>282</v>
      </c>
      <c r="B30" s="107"/>
      <c r="C30" s="117"/>
      <c r="D30" s="116"/>
      <c r="E30" s="104"/>
      <c r="F30" s="105"/>
      <c r="G30" s="106"/>
      <c r="H30" s="115">
        <f t="shared" si="0"/>
        <v>0</v>
      </c>
    </row>
    <row r="31" spans="1:8" x14ac:dyDescent="0.2">
      <c r="A31" s="177" t="s">
        <v>283</v>
      </c>
      <c r="B31" s="107"/>
      <c r="C31" s="117"/>
      <c r="D31" s="116"/>
      <c r="E31" s="104"/>
      <c r="F31" s="105"/>
      <c r="G31" s="106"/>
      <c r="H31" s="115">
        <f t="shared" si="0"/>
        <v>0</v>
      </c>
    </row>
    <row r="32" spans="1:8" x14ac:dyDescent="0.2">
      <c r="A32" s="177" t="s">
        <v>284</v>
      </c>
      <c r="B32" s="107"/>
      <c r="C32" s="117"/>
      <c r="D32" s="116"/>
      <c r="E32" s="104"/>
      <c r="F32" s="105"/>
      <c r="G32" s="106"/>
      <c r="H32" s="115">
        <f t="shared" si="0"/>
        <v>0</v>
      </c>
    </row>
    <row r="33" spans="1:16" x14ac:dyDescent="0.2">
      <c r="A33" s="177" t="s">
        <v>285</v>
      </c>
      <c r="B33" s="107"/>
      <c r="C33" s="117"/>
      <c r="D33" s="116"/>
      <c r="E33" s="104"/>
      <c r="F33" s="105"/>
      <c r="G33" s="106"/>
      <c r="H33" s="115">
        <f t="shared" si="0"/>
        <v>0</v>
      </c>
    </row>
    <row r="34" spans="1:16" ht="33.75" customHeight="1" x14ac:dyDescent="0.2">
      <c r="A34" s="177" t="s">
        <v>286</v>
      </c>
      <c r="B34" s="107"/>
      <c r="C34" s="117"/>
      <c r="D34" s="116"/>
      <c r="E34" s="104"/>
      <c r="F34" s="105"/>
      <c r="G34" s="106"/>
      <c r="H34" s="115">
        <f t="shared" si="0"/>
        <v>0</v>
      </c>
    </row>
    <row r="35" spans="1:16" ht="38.25" customHeight="1" x14ac:dyDescent="0.2">
      <c r="A35" s="177" t="s">
        <v>287</v>
      </c>
      <c r="B35" s="107" t="s">
        <v>288</v>
      </c>
      <c r="C35" s="117"/>
      <c r="D35" s="116"/>
      <c r="E35" s="104"/>
      <c r="F35" s="105"/>
      <c r="G35" s="106"/>
      <c r="H35" s="115">
        <f t="shared" si="0"/>
        <v>0</v>
      </c>
    </row>
    <row r="36" spans="1:16" ht="36" x14ac:dyDescent="0.2">
      <c r="A36" s="177" t="s">
        <v>289</v>
      </c>
      <c r="B36" s="107" t="s">
        <v>290</v>
      </c>
      <c r="C36" s="117"/>
      <c r="D36" s="116"/>
      <c r="E36" s="104"/>
      <c r="F36" s="105"/>
      <c r="G36" s="106"/>
      <c r="H36" s="115">
        <f t="shared" si="0"/>
        <v>0</v>
      </c>
    </row>
    <row r="37" spans="1:16" x14ac:dyDescent="0.2">
      <c r="A37" s="177" t="s">
        <v>253</v>
      </c>
      <c r="B37" s="107"/>
      <c r="C37" s="117"/>
      <c r="D37" s="116"/>
      <c r="E37" s="104"/>
      <c r="F37" s="105"/>
      <c r="G37" s="106"/>
      <c r="H37" s="115">
        <f t="shared" si="0"/>
        <v>0</v>
      </c>
    </row>
    <row r="38" spans="1:16" x14ac:dyDescent="0.2">
      <c r="A38" s="177" t="s">
        <v>291</v>
      </c>
      <c r="B38" s="107"/>
      <c r="C38" s="117"/>
      <c r="D38" s="116"/>
      <c r="E38" s="104"/>
      <c r="F38" s="105"/>
      <c r="G38" s="106"/>
      <c r="H38" s="115">
        <f t="shared" si="0"/>
        <v>0</v>
      </c>
    </row>
    <row r="39" spans="1:16" x14ac:dyDescent="0.2">
      <c r="A39" s="177" t="s">
        <v>191</v>
      </c>
      <c r="B39" s="107"/>
      <c r="C39" s="117"/>
      <c r="D39" s="116"/>
      <c r="E39" s="104"/>
      <c r="F39" s="105"/>
      <c r="G39" s="106"/>
      <c r="H39" s="115">
        <f t="shared" si="0"/>
        <v>0</v>
      </c>
    </row>
    <row r="40" spans="1:16" x14ac:dyDescent="0.2">
      <c r="A40" s="177" t="s">
        <v>191</v>
      </c>
      <c r="B40" s="107"/>
      <c r="C40" s="117"/>
      <c r="D40" s="116"/>
      <c r="E40" s="104"/>
      <c r="F40" s="105"/>
      <c r="G40" s="106"/>
      <c r="H40" s="115">
        <f t="shared" si="0"/>
        <v>0</v>
      </c>
    </row>
    <row r="44" spans="1:16" ht="34.5" customHeight="1" x14ac:dyDescent="0.25">
      <c r="A44" s="283" t="s">
        <v>510</v>
      </c>
      <c r="B44" s="283" t="s">
        <v>242</v>
      </c>
      <c r="C44" s="262" t="s">
        <v>511</v>
      </c>
      <c r="D44" s="262"/>
      <c r="E44" s="262"/>
      <c r="F44" s="283" t="s">
        <v>483</v>
      </c>
      <c r="G44" s="283" t="s">
        <v>490</v>
      </c>
      <c r="H44" s="283" t="s">
        <v>269</v>
      </c>
      <c r="K44" s="282" t="s">
        <v>46</v>
      </c>
      <c r="L44" s="282"/>
      <c r="M44" s="282" t="s">
        <v>47</v>
      </c>
      <c r="N44" s="282"/>
      <c r="O44" s="282" t="s">
        <v>52</v>
      </c>
      <c r="P44" s="282"/>
    </row>
    <row r="45" spans="1:16" ht="45" x14ac:dyDescent="0.25">
      <c r="A45" s="284"/>
      <c r="B45" s="284"/>
      <c r="C45" s="155" t="s">
        <v>211</v>
      </c>
      <c r="D45" s="155" t="s">
        <v>212</v>
      </c>
      <c r="E45" s="155" t="s">
        <v>213</v>
      </c>
      <c r="F45" s="284"/>
      <c r="G45" s="284"/>
      <c r="H45" s="284"/>
      <c r="K45" s="110" t="s">
        <v>44</v>
      </c>
      <c r="L45" s="110" t="s">
        <v>48</v>
      </c>
      <c r="M45" s="110" t="s">
        <v>44</v>
      </c>
      <c r="N45" s="110" t="s">
        <v>48</v>
      </c>
      <c r="O45" s="110" t="s">
        <v>44</v>
      </c>
      <c r="P45" s="110" t="s">
        <v>48</v>
      </c>
    </row>
    <row r="46" spans="1:16" ht="24" x14ac:dyDescent="0.2">
      <c r="A46" s="106" t="s">
        <v>271</v>
      </c>
      <c r="B46" s="109" t="s">
        <v>292</v>
      </c>
      <c r="C46" s="108"/>
      <c r="D46" s="103"/>
      <c r="E46" s="106"/>
      <c r="F46" s="104"/>
      <c r="G46" s="106"/>
      <c r="H46" s="115">
        <f t="shared" ref="H46:H49" si="1">F46*G46</f>
        <v>0</v>
      </c>
      <c r="K46" s="106">
        <f>IF(C46="Да",'Activity Classification'!$F$11, 0)</f>
        <v>0</v>
      </c>
      <c r="L46" s="105" t="str">
        <f>IFERROR(K46/(K46+M46+O46), "0")</f>
        <v>0</v>
      </c>
      <c r="M46" s="106">
        <f>IF(D46="Да",'Activity Classification'!$F$12, 0)</f>
        <v>0</v>
      </c>
      <c r="N46" s="105" t="str">
        <f>IFERROR(M46/(K46+M46+O46), "0")</f>
        <v>0</v>
      </c>
      <c r="O46" s="106">
        <f>IF(E46="Да",'Activity Classification'!$F$13, 0)</f>
        <v>0</v>
      </c>
      <c r="P46" s="105" t="str">
        <f>IFERROR(O46/(K46+M46+O46), "0")</f>
        <v>0</v>
      </c>
    </row>
    <row r="47" spans="1:16" ht="24" x14ac:dyDescent="0.2">
      <c r="A47" s="106" t="s">
        <v>272</v>
      </c>
      <c r="B47" s="109" t="s">
        <v>293</v>
      </c>
      <c r="C47" s="106"/>
      <c r="D47" s="103"/>
      <c r="E47" s="106"/>
      <c r="F47" s="104"/>
      <c r="G47" s="106"/>
      <c r="H47" s="115">
        <f t="shared" si="1"/>
        <v>0</v>
      </c>
      <c r="K47" s="106">
        <f>IF(C47="Да",'Activity Classification'!$F$11, 0)</f>
        <v>0</v>
      </c>
      <c r="L47" s="105" t="str">
        <f t="shared" ref="L47:L49" si="2">IFERROR(K47/(K47+M47+O47), "0")</f>
        <v>0</v>
      </c>
      <c r="M47" s="106">
        <f>IF(D47="Да",'Activity Classification'!$F$12, 0)</f>
        <v>0</v>
      </c>
      <c r="N47" s="105" t="str">
        <f t="shared" ref="N47:N49" si="3">IFERROR(M47/(K47+M47+O47), "0")</f>
        <v>0</v>
      </c>
      <c r="O47" s="106">
        <f>IF(E47="Да",'Activity Classification'!$F$13, 0)</f>
        <v>0</v>
      </c>
      <c r="P47" s="105" t="str">
        <f t="shared" ref="P47:P49" si="4">IFERROR(O47/(K47+M47+O47), "0")</f>
        <v>0</v>
      </c>
    </row>
    <row r="48" spans="1:16" x14ac:dyDescent="0.2">
      <c r="A48" s="106" t="s">
        <v>191</v>
      </c>
      <c r="B48" s="109"/>
      <c r="C48" s="108"/>
      <c r="D48" s="103"/>
      <c r="E48" s="106"/>
      <c r="F48" s="104"/>
      <c r="G48" s="106"/>
      <c r="H48" s="115">
        <f t="shared" si="1"/>
        <v>0</v>
      </c>
      <c r="K48" s="106">
        <f>IF(C48="Да",'Activity Classification'!$F$11, 0)</f>
        <v>0</v>
      </c>
      <c r="L48" s="105" t="str">
        <f t="shared" si="2"/>
        <v>0</v>
      </c>
      <c r="M48" s="106">
        <f>IF(D48="Да",'Activity Classification'!$F$12, 0)</f>
        <v>0</v>
      </c>
      <c r="N48" s="105" t="str">
        <f t="shared" si="3"/>
        <v>0</v>
      </c>
      <c r="O48" s="106">
        <f>IF(E48="Да",'Activity Classification'!$F$13, 0)</f>
        <v>0</v>
      </c>
      <c r="P48" s="105" t="str">
        <f t="shared" si="4"/>
        <v>0</v>
      </c>
    </row>
    <row r="49" spans="1:16" x14ac:dyDescent="0.2">
      <c r="A49" s="106" t="s">
        <v>191</v>
      </c>
      <c r="B49" s="109"/>
      <c r="C49" s="106"/>
      <c r="D49" s="103"/>
      <c r="E49" s="106"/>
      <c r="F49" s="104"/>
      <c r="G49" s="106"/>
      <c r="H49" s="115">
        <f t="shared" si="1"/>
        <v>0</v>
      </c>
      <c r="K49" s="106">
        <f>IF(C49="Да",'Activity Classification'!$F$11, 0)</f>
        <v>0</v>
      </c>
      <c r="L49" s="105" t="str">
        <f t="shared" si="2"/>
        <v>0</v>
      </c>
      <c r="M49" s="106">
        <f>IF(D49="Да",'Activity Classification'!$F$12, 0)</f>
        <v>0</v>
      </c>
      <c r="N49" s="105" t="str">
        <f t="shared" si="3"/>
        <v>0</v>
      </c>
      <c r="O49" s="106">
        <f>IF(E49="Да",'Activity Classification'!$F$13, 0)</f>
        <v>0</v>
      </c>
      <c r="P49" s="105" t="str">
        <f t="shared" si="4"/>
        <v>0</v>
      </c>
    </row>
    <row r="51" spans="1:16" x14ac:dyDescent="0.2">
      <c r="K51" s="84" t="s">
        <v>49</v>
      </c>
      <c r="L51" s="84" t="e">
        <f>SUMPRODUCT($H$46:$H$49,L46:L49)/'Activity Classification'!F11</f>
        <v>#DIV/0!</v>
      </c>
      <c r="M51" s="84" t="s">
        <v>49</v>
      </c>
      <c r="N51" s="84" t="e">
        <f>SUMPRODUCT($H$46:$H$49,N46:N49)/'Activity Classification'!F12</f>
        <v>#DIV/0!</v>
      </c>
      <c r="O51" s="84" t="s">
        <v>49</v>
      </c>
      <c r="P51" s="84" t="e">
        <f>SUMPRODUCT($H$46:$H$49,P46:P49)/'Activity Classification'!F13</f>
        <v>#DIV/0!</v>
      </c>
    </row>
  </sheetData>
  <sheetProtection password="F400" sheet="1" objects="1" scenarios="1" selectLockedCells="1"/>
  <mergeCells count="11">
    <mergeCell ref="K44:L44"/>
    <mergeCell ref="M44:N44"/>
    <mergeCell ref="O44:P44"/>
    <mergeCell ref="H44:H45"/>
    <mergeCell ref="A3:G4"/>
    <mergeCell ref="A44:A45"/>
    <mergeCell ref="B44:B45"/>
    <mergeCell ref="C44:E44"/>
    <mergeCell ref="F44:F45"/>
    <mergeCell ref="G44:G45"/>
    <mergeCell ref="B5:G5"/>
  </mergeCells>
  <phoneticPr fontId="26" type="noConversion"/>
  <dataValidations count="5">
    <dataValidation type="list" allowBlank="1" showInputMessage="1" showErrorMessage="1" sqref="C46:E49">
      <formula1>Yes</formula1>
    </dataValidation>
    <dataValidation type="custom" showInputMessage="1" showErrorMessage="1" error="Must select type and specific activity" sqref="F46:G49">
      <formula1>NOT(AND(ISBLANK(E46)))</formula1>
    </dataValidation>
    <dataValidation type="list" allowBlank="1" showInputMessage="1" showErrorMessage="1" sqref="D8:D40">
      <formula1>INDIRECT(C8)</formula1>
    </dataValidation>
    <dataValidation type="list" allowBlank="1" showInputMessage="1" showErrorMessage="1" sqref="C8:C40">
      <formula1>NSP</formula1>
    </dataValidation>
    <dataValidation type="custom" allowBlank="1" showInputMessage="1" showErrorMessage="1" sqref="E8:G40">
      <formula1>NOT(AND(ISBLANK(D8)))</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P38"/>
  <sheetViews>
    <sheetView topLeftCell="A4" zoomScale="90" zoomScaleNormal="90" workbookViewId="0">
      <selection activeCell="H13" sqref="H13"/>
    </sheetView>
  </sheetViews>
  <sheetFormatPr defaultColWidth="8.85546875" defaultRowHeight="14.25" x14ac:dyDescent="0.2"/>
  <cols>
    <col min="1" max="1" width="38.42578125" style="84" customWidth="1"/>
    <col min="2" max="2" width="21.42578125" style="84" customWidth="1"/>
    <col min="3" max="3" width="20.140625" style="84" customWidth="1"/>
    <col min="4" max="4" width="23" style="84" customWidth="1"/>
    <col min="5" max="5" width="19.85546875" style="118" customWidth="1"/>
    <col min="6" max="6" width="19.42578125" style="118" customWidth="1"/>
    <col min="7" max="7" width="18.85546875" style="118" customWidth="1"/>
    <col min="8" max="8" width="21" style="118" customWidth="1"/>
    <col min="9" max="9" width="19.5703125" style="84" customWidth="1"/>
    <col min="10" max="10" width="8.85546875" style="84"/>
    <col min="11" max="16" width="8.85546875" style="84" hidden="1" customWidth="1"/>
    <col min="17" max="16384" width="8.85546875" style="84"/>
  </cols>
  <sheetData>
    <row r="1" spans="1:16" ht="81" x14ac:dyDescent="0.3">
      <c r="A1" s="145" t="s">
        <v>73</v>
      </c>
      <c r="B1" s="83"/>
      <c r="C1" s="83"/>
      <c r="D1" s="83"/>
      <c r="F1" s="119"/>
      <c r="G1" s="119"/>
      <c r="H1" s="119"/>
      <c r="I1" s="102"/>
    </row>
    <row r="3" spans="1:16" ht="52.5" customHeight="1" x14ac:dyDescent="0.2">
      <c r="B3" s="287" t="s">
        <v>553</v>
      </c>
      <c r="C3" s="288"/>
      <c r="D3" s="288"/>
      <c r="E3" s="288"/>
      <c r="F3" s="288"/>
      <c r="G3" s="288"/>
      <c r="H3" s="288"/>
    </row>
    <row r="4" spans="1:16" ht="87.75" customHeight="1" x14ac:dyDescent="0.2">
      <c r="B4" s="288"/>
      <c r="C4" s="288"/>
      <c r="D4" s="288"/>
      <c r="E4" s="288"/>
      <c r="F4" s="288"/>
      <c r="G4" s="288"/>
      <c r="H4" s="288"/>
    </row>
    <row r="5" spans="1:16" ht="48.75" customHeight="1" x14ac:dyDescent="0.2">
      <c r="B5" s="291" t="s">
        <v>294</v>
      </c>
      <c r="C5" s="291"/>
      <c r="D5" s="292" t="s">
        <v>295</v>
      </c>
      <c r="E5" s="293"/>
      <c r="F5" s="293"/>
      <c r="G5" s="293"/>
      <c r="H5" s="294"/>
    </row>
    <row r="7" spans="1:16" ht="62.25" customHeight="1" x14ac:dyDescent="0.25">
      <c r="A7" s="289" t="s">
        <v>294</v>
      </c>
      <c r="B7" s="298" t="s">
        <v>512</v>
      </c>
      <c r="C7" s="298"/>
      <c r="D7" s="298"/>
      <c r="E7" s="290" t="s">
        <v>513</v>
      </c>
      <c r="F7" s="290" t="s">
        <v>514</v>
      </c>
      <c r="G7" s="290" t="s">
        <v>296</v>
      </c>
      <c r="H7" s="290" t="s">
        <v>554</v>
      </c>
      <c r="I7" s="297" t="s">
        <v>269</v>
      </c>
    </row>
    <row r="8" spans="1:16" ht="61.5" customHeight="1" x14ac:dyDescent="0.25">
      <c r="A8" s="289"/>
      <c r="B8" s="186" t="s">
        <v>211</v>
      </c>
      <c r="C8" s="186" t="s">
        <v>212</v>
      </c>
      <c r="D8" s="186" t="s">
        <v>213</v>
      </c>
      <c r="E8" s="290"/>
      <c r="F8" s="290"/>
      <c r="G8" s="290"/>
      <c r="H8" s="290"/>
      <c r="I8" s="297"/>
      <c r="K8" s="295" t="s">
        <v>46</v>
      </c>
      <c r="L8" s="296"/>
      <c r="M8" s="295" t="s">
        <v>47</v>
      </c>
      <c r="N8" s="296"/>
      <c r="O8" s="295" t="s">
        <v>52</v>
      </c>
      <c r="P8" s="296"/>
    </row>
    <row r="9" spans="1:16" ht="30" customHeight="1" x14ac:dyDescent="0.25">
      <c r="A9" s="158" t="s">
        <v>79</v>
      </c>
      <c r="B9" s="120"/>
      <c r="C9" s="120"/>
      <c r="D9" s="121"/>
      <c r="E9" s="122"/>
      <c r="F9" s="122"/>
      <c r="G9" s="122"/>
      <c r="H9" s="122"/>
      <c r="I9" s="123"/>
      <c r="K9" s="110" t="s">
        <v>44</v>
      </c>
      <c r="L9" s="110" t="s">
        <v>48</v>
      </c>
      <c r="M9" s="110" t="s">
        <v>44</v>
      </c>
      <c r="N9" s="110" t="s">
        <v>48</v>
      </c>
      <c r="O9" s="110" t="s">
        <v>44</v>
      </c>
      <c r="P9" s="110" t="s">
        <v>48</v>
      </c>
    </row>
    <row r="10" spans="1:16" ht="15" customHeight="1" x14ac:dyDescent="0.2">
      <c r="A10" s="103" t="s">
        <v>297</v>
      </c>
      <c r="B10" s="103"/>
      <c r="C10" s="103"/>
      <c r="D10" s="103"/>
      <c r="E10" s="114"/>
      <c r="F10" s="114"/>
      <c r="G10" s="128" t="str">
        <f>IFERROR(E10/F10,"0")</f>
        <v>0</v>
      </c>
      <c r="H10" s="114"/>
      <c r="I10" s="128">
        <f>G10*H10</f>
        <v>0</v>
      </c>
      <c r="K10" s="106">
        <f>IF(B10="Да",'Activity Classification'!$F$11, 0)</f>
        <v>0</v>
      </c>
      <c r="L10" s="105" t="str">
        <f>IFERROR(K10/(K10+M10+O10), "0")</f>
        <v>0</v>
      </c>
      <c r="M10" s="106">
        <f>IF(C10="Да",'Activity Classification'!$F$12, 0)</f>
        <v>0</v>
      </c>
      <c r="N10" s="105" t="str">
        <f>IFERROR(M10/(K10+M10+O10), "0")</f>
        <v>0</v>
      </c>
      <c r="O10" s="106">
        <f>IF(D10="Да",'Activity Classification'!$F$13, 0)</f>
        <v>0</v>
      </c>
      <c r="P10" s="105" t="str">
        <f>IFERROR(O10/(K10+M10+O10), "0")</f>
        <v>0</v>
      </c>
    </row>
    <row r="11" spans="1:16" x14ac:dyDescent="0.2">
      <c r="A11" s="103" t="s">
        <v>298</v>
      </c>
      <c r="B11" s="103"/>
      <c r="C11" s="103"/>
      <c r="D11" s="103"/>
      <c r="E11" s="114"/>
      <c r="F11" s="114"/>
      <c r="G11" s="128" t="str">
        <f t="shared" ref="G11:G37" si="0">IFERROR(E11/F11,"0")</f>
        <v>0</v>
      </c>
      <c r="H11" s="114"/>
      <c r="I11" s="128">
        <f t="shared" ref="I11:I37" si="1">G11*H11</f>
        <v>0</v>
      </c>
      <c r="K11" s="106">
        <f>IF(B11="Да",'Activity Classification'!$F$11, 0)</f>
        <v>0</v>
      </c>
      <c r="L11" s="105" t="str">
        <f t="shared" ref="L11:L13" si="2">IFERROR(K11/(K11+M11+O11), "0")</f>
        <v>0</v>
      </c>
      <c r="M11" s="106">
        <f>IF(C11="Да",'Activity Classification'!$F$12, 0)</f>
        <v>0</v>
      </c>
      <c r="N11" s="105" t="str">
        <f t="shared" ref="N11:N13" si="3">IFERROR(M11/(K11+M11+O11), "0")</f>
        <v>0</v>
      </c>
      <c r="O11" s="106">
        <f>IF(D11="Да",'Activity Classification'!$F$13, 0)</f>
        <v>0</v>
      </c>
      <c r="P11" s="105" t="str">
        <f t="shared" ref="P11:P13" si="4">IFERROR(O11/(K11+M11+O11), "0")</f>
        <v>0</v>
      </c>
    </row>
    <row r="12" spans="1:16" x14ac:dyDescent="0.2">
      <c r="A12" s="103" t="s">
        <v>299</v>
      </c>
      <c r="B12" s="103"/>
      <c r="C12" s="103"/>
      <c r="D12" s="103"/>
      <c r="E12" s="114"/>
      <c r="F12" s="114"/>
      <c r="G12" s="128" t="str">
        <f t="shared" si="0"/>
        <v>0</v>
      </c>
      <c r="H12" s="114"/>
      <c r="I12" s="128">
        <f t="shared" si="1"/>
        <v>0</v>
      </c>
      <c r="K12" s="106">
        <f>IF(B12="Да",'Activity Classification'!$F$11, 0)</f>
        <v>0</v>
      </c>
      <c r="L12" s="105" t="str">
        <f t="shared" si="2"/>
        <v>0</v>
      </c>
      <c r="M12" s="106">
        <f>IF(C12="Да",'Activity Classification'!$F$12, 0)</f>
        <v>0</v>
      </c>
      <c r="N12" s="105" t="str">
        <f t="shared" si="3"/>
        <v>0</v>
      </c>
      <c r="O12" s="106">
        <f>IF(D12="Да",'Activity Classification'!$F$13, 0)</f>
        <v>0</v>
      </c>
      <c r="P12" s="105" t="str">
        <f t="shared" si="4"/>
        <v>0</v>
      </c>
    </row>
    <row r="13" spans="1:16" ht="28.5" x14ac:dyDescent="0.2">
      <c r="A13" s="103" t="s">
        <v>300</v>
      </c>
      <c r="B13" s="103"/>
      <c r="C13" s="103"/>
      <c r="D13" s="103"/>
      <c r="E13" s="114"/>
      <c r="F13" s="114"/>
      <c r="G13" s="128" t="str">
        <f t="shared" si="0"/>
        <v>0</v>
      </c>
      <c r="H13" s="114"/>
      <c r="I13" s="128">
        <f t="shared" si="1"/>
        <v>0</v>
      </c>
      <c r="K13" s="106">
        <f>IF(B13="Да",'Activity Classification'!$F$11, 0)</f>
        <v>0</v>
      </c>
      <c r="L13" s="105" t="str">
        <f t="shared" si="2"/>
        <v>0</v>
      </c>
      <c r="M13" s="106">
        <f>IF(C13="Да",'Activity Classification'!$F$12, 0)</f>
        <v>0</v>
      </c>
      <c r="N13" s="105" t="str">
        <f t="shared" si="3"/>
        <v>0</v>
      </c>
      <c r="O13" s="106">
        <f>IF(D13="Да",'Activity Classification'!$F$13, 0)</f>
        <v>0</v>
      </c>
      <c r="P13" s="105" t="str">
        <f t="shared" si="4"/>
        <v>0</v>
      </c>
    </row>
    <row r="14" spans="1:16" x14ac:dyDescent="0.2">
      <c r="A14" s="103" t="s">
        <v>301</v>
      </c>
      <c r="B14" s="103"/>
      <c r="C14" s="103"/>
      <c r="D14" s="103"/>
      <c r="E14" s="114"/>
      <c r="F14" s="114"/>
      <c r="G14" s="128" t="str">
        <f t="shared" si="0"/>
        <v>0</v>
      </c>
      <c r="H14" s="114"/>
      <c r="I14" s="128">
        <f t="shared" si="1"/>
        <v>0</v>
      </c>
      <c r="K14" s="106">
        <f>IF(B14="Да",'Activity Classification'!$F$11, 0)</f>
        <v>0</v>
      </c>
      <c r="L14" s="105" t="str">
        <f t="shared" ref="L14:L18" si="5">IFERROR(K14/(K14+M14+O14), "0")</f>
        <v>0</v>
      </c>
      <c r="M14" s="106">
        <f>IF(C14="Да",'Activity Classification'!$F$12, 0)</f>
        <v>0</v>
      </c>
      <c r="N14" s="105" t="str">
        <f t="shared" ref="N14:N18" si="6">IFERROR(M14/(K14+M14+O14), "0")</f>
        <v>0</v>
      </c>
      <c r="O14" s="106">
        <f>IF(D14="Да",'Activity Classification'!$F$13, 0)</f>
        <v>0</v>
      </c>
      <c r="P14" s="105" t="str">
        <f t="shared" ref="P14:P18" si="7">IFERROR(O14/(K14+M14+O14), "0")</f>
        <v>0</v>
      </c>
    </row>
    <row r="15" spans="1:16" x14ac:dyDescent="0.2">
      <c r="A15" s="103" t="s">
        <v>302</v>
      </c>
      <c r="B15" s="103"/>
      <c r="C15" s="103"/>
      <c r="D15" s="103"/>
      <c r="E15" s="114"/>
      <c r="F15" s="114"/>
      <c r="G15" s="128" t="str">
        <f t="shared" si="0"/>
        <v>0</v>
      </c>
      <c r="H15" s="114"/>
      <c r="I15" s="128">
        <f t="shared" si="1"/>
        <v>0</v>
      </c>
      <c r="K15" s="106">
        <f>IF(B15="Да",'Activity Classification'!$F$11, 0)</f>
        <v>0</v>
      </c>
      <c r="L15" s="105" t="str">
        <f t="shared" si="5"/>
        <v>0</v>
      </c>
      <c r="M15" s="106">
        <f>IF(C15="Да",'Activity Classification'!$F$12, 0)</f>
        <v>0</v>
      </c>
      <c r="N15" s="105" t="str">
        <f t="shared" si="6"/>
        <v>0</v>
      </c>
      <c r="O15" s="106">
        <f>IF(D15="Да",'Activity Classification'!$F$13, 0)</f>
        <v>0</v>
      </c>
      <c r="P15" s="105" t="str">
        <f t="shared" si="7"/>
        <v>0</v>
      </c>
    </row>
    <row r="16" spans="1:16" ht="28.5" x14ac:dyDescent="0.2">
      <c r="A16" s="103" t="s">
        <v>303</v>
      </c>
      <c r="B16" s="103"/>
      <c r="C16" s="103"/>
      <c r="D16" s="103"/>
      <c r="E16" s="114"/>
      <c r="F16" s="114"/>
      <c r="G16" s="128" t="str">
        <f t="shared" si="0"/>
        <v>0</v>
      </c>
      <c r="H16" s="114"/>
      <c r="I16" s="128">
        <f t="shared" si="1"/>
        <v>0</v>
      </c>
      <c r="K16" s="106">
        <f>IF(B16="Да",'Activity Classification'!$F$11, 0)</f>
        <v>0</v>
      </c>
      <c r="L16" s="105" t="str">
        <f t="shared" si="5"/>
        <v>0</v>
      </c>
      <c r="M16" s="106">
        <f>IF(C16="Да",'Activity Classification'!$F$12, 0)</f>
        <v>0</v>
      </c>
      <c r="N16" s="105" t="str">
        <f t="shared" si="6"/>
        <v>0</v>
      </c>
      <c r="O16" s="106">
        <f>IF(D16="Да",'Activity Classification'!$F$13, 0)</f>
        <v>0</v>
      </c>
      <c r="P16" s="105" t="str">
        <f t="shared" si="7"/>
        <v>0</v>
      </c>
    </row>
    <row r="17" spans="1:16" x14ac:dyDescent="0.2">
      <c r="A17" s="103" t="s">
        <v>191</v>
      </c>
      <c r="B17" s="103"/>
      <c r="C17" s="103"/>
      <c r="D17" s="103"/>
      <c r="E17" s="114"/>
      <c r="F17" s="114"/>
      <c r="G17" s="128" t="str">
        <f t="shared" si="0"/>
        <v>0</v>
      </c>
      <c r="H17" s="114"/>
      <c r="I17" s="128">
        <f t="shared" si="1"/>
        <v>0</v>
      </c>
      <c r="K17" s="106">
        <f>IF(B17="Да",'Activity Classification'!$F$11, 0)</f>
        <v>0</v>
      </c>
      <c r="L17" s="105" t="str">
        <f t="shared" si="5"/>
        <v>0</v>
      </c>
      <c r="M17" s="106">
        <f>IF(C17="Да",'Activity Classification'!$F$12, 0)</f>
        <v>0</v>
      </c>
      <c r="N17" s="105" t="str">
        <f t="shared" si="6"/>
        <v>0</v>
      </c>
      <c r="O17" s="106">
        <f>IF(D17="Да",'Activity Classification'!$F$13, 0)</f>
        <v>0</v>
      </c>
      <c r="P17" s="105" t="str">
        <f t="shared" si="7"/>
        <v>0</v>
      </c>
    </row>
    <row r="18" spans="1:16" x14ac:dyDescent="0.2">
      <c r="A18" s="103" t="s">
        <v>191</v>
      </c>
      <c r="B18" s="103"/>
      <c r="C18" s="103"/>
      <c r="D18" s="103"/>
      <c r="E18" s="114"/>
      <c r="F18" s="114"/>
      <c r="G18" s="128" t="str">
        <f t="shared" si="0"/>
        <v>0</v>
      </c>
      <c r="H18" s="114"/>
      <c r="I18" s="128">
        <f t="shared" si="1"/>
        <v>0</v>
      </c>
      <c r="K18" s="106">
        <f>IF(B18="Да",'Activity Classification'!$F$11, 0)</f>
        <v>0</v>
      </c>
      <c r="L18" s="105" t="str">
        <f t="shared" si="5"/>
        <v>0</v>
      </c>
      <c r="M18" s="106">
        <f>IF(C18="Да",'Activity Classification'!$F$12, 0)</f>
        <v>0</v>
      </c>
      <c r="N18" s="105" t="str">
        <f t="shared" si="6"/>
        <v>0</v>
      </c>
      <c r="O18" s="106">
        <f>IF(D18="Да",'Activity Classification'!$F$13, 0)</f>
        <v>0</v>
      </c>
      <c r="P18" s="105" t="str">
        <f t="shared" si="7"/>
        <v>0</v>
      </c>
    </row>
    <row r="19" spans="1:16" ht="18" x14ac:dyDescent="0.25">
      <c r="A19" s="159" t="s">
        <v>80</v>
      </c>
      <c r="B19" s="124"/>
      <c r="C19" s="124"/>
      <c r="D19" s="125"/>
      <c r="E19" s="126"/>
      <c r="F19" s="126"/>
      <c r="G19" s="126"/>
      <c r="H19" s="126"/>
      <c r="I19" s="126"/>
      <c r="K19" s="127" t="s">
        <v>49</v>
      </c>
      <c r="L19" s="127" t="e">
        <f>SUMPRODUCT($I$10:$I$18,L10:L18)/'Activity Classification'!F11</f>
        <v>#DIV/0!</v>
      </c>
      <c r="M19" s="127" t="s">
        <v>49</v>
      </c>
      <c r="N19" s="127" t="e">
        <f>SUMPRODUCT($I$10:$I$18,N10:N18)/'Activity Classification'!F12</f>
        <v>#DIV/0!</v>
      </c>
      <c r="O19" s="127" t="s">
        <v>49</v>
      </c>
      <c r="P19" s="127" t="e">
        <f>SUMPRODUCT($I$10:$I$18,P10:P18)/'Activity Classification'!F13</f>
        <v>#DIV/0!</v>
      </c>
    </row>
    <row r="20" spans="1:16" x14ac:dyDescent="0.2">
      <c r="A20" s="103" t="s">
        <v>297</v>
      </c>
      <c r="B20" s="106"/>
      <c r="C20" s="106"/>
      <c r="D20" s="103"/>
      <c r="E20" s="114"/>
      <c r="F20" s="114"/>
      <c r="G20" s="128" t="str">
        <f t="shared" si="0"/>
        <v>0</v>
      </c>
      <c r="H20" s="114"/>
      <c r="I20" s="128">
        <f t="shared" si="1"/>
        <v>0</v>
      </c>
      <c r="K20" s="106">
        <f>IF(B20="Да",'Activity Classification'!$F$16, 0)</f>
        <v>0</v>
      </c>
      <c r="L20" s="105" t="str">
        <f t="shared" ref="L20:L37" si="8">IFERROR(K20/(K20+M20+O20), "0")</f>
        <v>0</v>
      </c>
      <c r="M20" s="106">
        <f>IF(C20="Да",'Activity Classification'!$F$17, 0)</f>
        <v>0</v>
      </c>
      <c r="N20" s="105" t="str">
        <f t="shared" ref="N20:N37" si="9">IFERROR(M20/(K20+M20+O20), "0")</f>
        <v>0</v>
      </c>
      <c r="O20" s="106">
        <f>IF(D20="Да",'Activity Classification'!$F$18, 0)</f>
        <v>0</v>
      </c>
      <c r="P20" s="105" t="str">
        <f t="shared" ref="P20:P37" si="10">IFERROR(O20/(K20+M20+O20), "0")</f>
        <v>0</v>
      </c>
    </row>
    <row r="21" spans="1:16" x14ac:dyDescent="0.2">
      <c r="A21" s="106" t="s">
        <v>304</v>
      </c>
      <c r="B21" s="106"/>
      <c r="C21" s="106"/>
      <c r="D21" s="103"/>
      <c r="E21" s="114"/>
      <c r="F21" s="114"/>
      <c r="G21" s="128" t="str">
        <f t="shared" si="0"/>
        <v>0</v>
      </c>
      <c r="H21" s="114"/>
      <c r="I21" s="128">
        <f t="shared" si="1"/>
        <v>0</v>
      </c>
      <c r="K21" s="106">
        <f>IF(B21="Да",'Activity Classification'!$F$16, 0)</f>
        <v>0</v>
      </c>
      <c r="L21" s="105" t="str">
        <f t="shared" si="8"/>
        <v>0</v>
      </c>
      <c r="M21" s="106">
        <f>IF(C21="Да",'Activity Classification'!$F$17, 0)</f>
        <v>0</v>
      </c>
      <c r="N21" s="105" t="str">
        <f t="shared" si="9"/>
        <v>0</v>
      </c>
      <c r="O21" s="106">
        <f>IF(D21="Да",'Activity Classification'!$F$18, 0)</f>
        <v>0</v>
      </c>
      <c r="P21" s="105" t="str">
        <f t="shared" si="10"/>
        <v>0</v>
      </c>
    </row>
    <row r="22" spans="1:16" x14ac:dyDescent="0.2">
      <c r="A22" s="106" t="s">
        <v>305</v>
      </c>
      <c r="B22" s="106"/>
      <c r="C22" s="106"/>
      <c r="D22" s="103"/>
      <c r="E22" s="114"/>
      <c r="F22" s="114"/>
      <c r="G22" s="128" t="str">
        <f t="shared" si="0"/>
        <v>0</v>
      </c>
      <c r="H22" s="114"/>
      <c r="I22" s="128">
        <f t="shared" si="1"/>
        <v>0</v>
      </c>
      <c r="K22" s="106">
        <f>IF(B22="Да",'Activity Classification'!$F$16, 0)</f>
        <v>0</v>
      </c>
      <c r="L22" s="105" t="str">
        <f t="shared" si="8"/>
        <v>0</v>
      </c>
      <c r="M22" s="106">
        <f>IF(C22="Да",'Activity Classification'!$F$17, 0)</f>
        <v>0</v>
      </c>
      <c r="N22" s="105" t="str">
        <f t="shared" si="9"/>
        <v>0</v>
      </c>
      <c r="O22" s="106">
        <f>IF(D22="Да",'Activity Classification'!$F$18, 0)</f>
        <v>0</v>
      </c>
      <c r="P22" s="105" t="str">
        <f t="shared" si="10"/>
        <v>0</v>
      </c>
    </row>
    <row r="23" spans="1:16" x14ac:dyDescent="0.2">
      <c r="A23" s="106" t="s">
        <v>306</v>
      </c>
      <c r="B23" s="106"/>
      <c r="C23" s="106"/>
      <c r="D23" s="103"/>
      <c r="E23" s="114"/>
      <c r="F23" s="114"/>
      <c r="G23" s="128" t="str">
        <f t="shared" si="0"/>
        <v>0</v>
      </c>
      <c r="H23" s="114"/>
      <c r="I23" s="128">
        <f t="shared" si="1"/>
        <v>0</v>
      </c>
      <c r="K23" s="106">
        <f>IF(B23="Да",'Activity Classification'!$F$16, 0)</f>
        <v>0</v>
      </c>
      <c r="L23" s="105" t="str">
        <f t="shared" si="8"/>
        <v>0</v>
      </c>
      <c r="M23" s="106">
        <f>IF(C23="Да",'Activity Classification'!$F$17, 0)</f>
        <v>0</v>
      </c>
      <c r="N23" s="105" t="str">
        <f t="shared" si="9"/>
        <v>0</v>
      </c>
      <c r="O23" s="106">
        <f>IF(D23="Да",'Activity Classification'!$F$18, 0)</f>
        <v>0</v>
      </c>
      <c r="P23" s="105" t="str">
        <f t="shared" si="10"/>
        <v>0</v>
      </c>
    </row>
    <row r="24" spans="1:16" x14ac:dyDescent="0.2">
      <c r="A24" s="106" t="s">
        <v>307</v>
      </c>
      <c r="B24" s="106"/>
      <c r="C24" s="106"/>
      <c r="D24" s="103"/>
      <c r="E24" s="114"/>
      <c r="F24" s="114"/>
      <c r="G24" s="128" t="str">
        <f t="shared" si="0"/>
        <v>0</v>
      </c>
      <c r="H24" s="114"/>
      <c r="I24" s="128">
        <f t="shared" si="1"/>
        <v>0</v>
      </c>
      <c r="K24" s="106">
        <f>IF(B24="Да",'Activity Classification'!$F$16, 0)</f>
        <v>0</v>
      </c>
      <c r="L24" s="105" t="str">
        <f t="shared" si="8"/>
        <v>0</v>
      </c>
      <c r="M24" s="106">
        <f>IF(C24="Да",'Activity Classification'!$F$17, 0)</f>
        <v>0</v>
      </c>
      <c r="N24" s="105" t="str">
        <f t="shared" si="9"/>
        <v>0</v>
      </c>
      <c r="O24" s="106">
        <f>IF(D24="Да",'Activity Classification'!$F$18, 0)</f>
        <v>0</v>
      </c>
      <c r="P24" s="105" t="str">
        <f t="shared" si="10"/>
        <v>0</v>
      </c>
    </row>
    <row r="25" spans="1:16" x14ac:dyDescent="0.2">
      <c r="A25" s="106" t="s">
        <v>308</v>
      </c>
      <c r="B25" s="106"/>
      <c r="C25" s="106"/>
      <c r="D25" s="103"/>
      <c r="E25" s="114"/>
      <c r="F25" s="114"/>
      <c r="G25" s="128" t="str">
        <f t="shared" si="0"/>
        <v>0</v>
      </c>
      <c r="H25" s="114"/>
      <c r="I25" s="128">
        <f t="shared" si="1"/>
        <v>0</v>
      </c>
      <c r="K25" s="106">
        <f>IF(B25="Да",'Activity Classification'!$F$16, 0)</f>
        <v>0</v>
      </c>
      <c r="L25" s="105" t="str">
        <f t="shared" si="8"/>
        <v>0</v>
      </c>
      <c r="M25" s="106">
        <f>IF(C25="Да",'Activity Classification'!$F$17, 0)</f>
        <v>0</v>
      </c>
      <c r="N25" s="105" t="str">
        <f t="shared" si="9"/>
        <v>0</v>
      </c>
      <c r="O25" s="106">
        <f>IF(D25="Да",'Activity Classification'!$F$18, 0)</f>
        <v>0</v>
      </c>
      <c r="P25" s="105" t="str">
        <f t="shared" si="10"/>
        <v>0</v>
      </c>
    </row>
    <row r="26" spans="1:16" x14ac:dyDescent="0.2">
      <c r="A26" s="106" t="s">
        <v>309</v>
      </c>
      <c r="B26" s="106"/>
      <c r="C26" s="106"/>
      <c r="D26" s="103"/>
      <c r="E26" s="114"/>
      <c r="F26" s="114"/>
      <c r="G26" s="128" t="str">
        <f t="shared" si="0"/>
        <v>0</v>
      </c>
      <c r="H26" s="114"/>
      <c r="I26" s="128">
        <f t="shared" si="1"/>
        <v>0</v>
      </c>
      <c r="K26" s="106">
        <f>IF(B26="Да",'Activity Classification'!$F$16, 0)</f>
        <v>0</v>
      </c>
      <c r="L26" s="105" t="str">
        <f t="shared" si="8"/>
        <v>0</v>
      </c>
      <c r="M26" s="106">
        <f>IF(C26="Да",'Activity Classification'!$F$17, 0)</f>
        <v>0</v>
      </c>
      <c r="N26" s="105" t="str">
        <f t="shared" si="9"/>
        <v>0</v>
      </c>
      <c r="O26" s="106">
        <f>IF(D26="Да",'Activity Classification'!$F$18, 0)</f>
        <v>0</v>
      </c>
      <c r="P26" s="105" t="str">
        <f t="shared" si="10"/>
        <v>0</v>
      </c>
    </row>
    <row r="27" spans="1:16" ht="28.5" x14ac:dyDescent="0.2">
      <c r="A27" s="106" t="s">
        <v>310</v>
      </c>
      <c r="B27" s="106"/>
      <c r="C27" s="106"/>
      <c r="D27" s="103"/>
      <c r="E27" s="114"/>
      <c r="F27" s="114"/>
      <c r="G27" s="128" t="str">
        <f t="shared" si="0"/>
        <v>0</v>
      </c>
      <c r="H27" s="114"/>
      <c r="I27" s="128">
        <f t="shared" si="1"/>
        <v>0</v>
      </c>
      <c r="K27" s="106">
        <f>IF(B27="Да",'Activity Classification'!$F$16, 0)</f>
        <v>0</v>
      </c>
      <c r="L27" s="105" t="str">
        <f t="shared" si="8"/>
        <v>0</v>
      </c>
      <c r="M27" s="106">
        <f>IF(C27="Да",'Activity Classification'!$F$17, 0)</f>
        <v>0</v>
      </c>
      <c r="N27" s="105" t="str">
        <f t="shared" si="9"/>
        <v>0</v>
      </c>
      <c r="O27" s="106">
        <f>IF(D27="Да",'Activity Classification'!$F$18, 0)</f>
        <v>0</v>
      </c>
      <c r="P27" s="105" t="str">
        <f t="shared" si="10"/>
        <v>0</v>
      </c>
    </row>
    <row r="28" spans="1:16" ht="28.5" x14ac:dyDescent="0.2">
      <c r="A28" s="106" t="s">
        <v>311</v>
      </c>
      <c r="B28" s="106"/>
      <c r="C28" s="106"/>
      <c r="D28" s="103"/>
      <c r="E28" s="114"/>
      <c r="F28" s="114"/>
      <c r="G28" s="128" t="str">
        <f t="shared" si="0"/>
        <v>0</v>
      </c>
      <c r="H28" s="114"/>
      <c r="I28" s="128">
        <f t="shared" si="1"/>
        <v>0</v>
      </c>
      <c r="K28" s="106">
        <f>IF(B28="Да",'Activity Classification'!$F$16, 0)</f>
        <v>0</v>
      </c>
      <c r="L28" s="105" t="str">
        <f t="shared" si="8"/>
        <v>0</v>
      </c>
      <c r="M28" s="106">
        <f>IF(C28="Да",'Activity Classification'!$F$17, 0)</f>
        <v>0</v>
      </c>
      <c r="N28" s="105" t="str">
        <f t="shared" si="9"/>
        <v>0</v>
      </c>
      <c r="O28" s="106">
        <f>IF(D28="Да",'Activity Classification'!$F$18, 0)</f>
        <v>0</v>
      </c>
      <c r="P28" s="105" t="str">
        <f t="shared" si="10"/>
        <v>0</v>
      </c>
    </row>
    <row r="29" spans="1:16" x14ac:dyDescent="0.2">
      <c r="A29" s="106" t="s">
        <v>312</v>
      </c>
      <c r="B29" s="106"/>
      <c r="C29" s="106"/>
      <c r="D29" s="103"/>
      <c r="E29" s="114"/>
      <c r="F29" s="114"/>
      <c r="G29" s="128" t="str">
        <f t="shared" si="0"/>
        <v>0</v>
      </c>
      <c r="H29" s="114"/>
      <c r="I29" s="128">
        <f t="shared" si="1"/>
        <v>0</v>
      </c>
      <c r="K29" s="106">
        <f>IF(B29="Да",'Activity Classification'!$F$16, 0)</f>
        <v>0</v>
      </c>
      <c r="L29" s="105" t="str">
        <f t="shared" si="8"/>
        <v>0</v>
      </c>
      <c r="M29" s="106">
        <f>IF(C29="Да",'Activity Classification'!$F$17, 0)</f>
        <v>0</v>
      </c>
      <c r="N29" s="105" t="str">
        <f t="shared" si="9"/>
        <v>0</v>
      </c>
      <c r="O29" s="106">
        <f>IF(D29="Да",'Activity Classification'!$F$18, 0)</f>
        <v>0</v>
      </c>
      <c r="P29" s="105" t="str">
        <f t="shared" si="10"/>
        <v>0</v>
      </c>
    </row>
    <row r="30" spans="1:16" x14ac:dyDescent="0.2">
      <c r="A30" s="106" t="s">
        <v>313</v>
      </c>
      <c r="B30" s="106"/>
      <c r="C30" s="106"/>
      <c r="D30" s="103"/>
      <c r="E30" s="114"/>
      <c r="F30" s="114"/>
      <c r="G30" s="128" t="str">
        <f t="shared" si="0"/>
        <v>0</v>
      </c>
      <c r="H30" s="114"/>
      <c r="I30" s="128">
        <f t="shared" si="1"/>
        <v>0</v>
      </c>
      <c r="K30" s="106">
        <f>IF(B30="Да",'Activity Classification'!$F$16, 0)</f>
        <v>0</v>
      </c>
      <c r="L30" s="105" t="str">
        <f t="shared" si="8"/>
        <v>0</v>
      </c>
      <c r="M30" s="106">
        <f>IF(C30="Да",'Activity Classification'!$F$17, 0)</f>
        <v>0</v>
      </c>
      <c r="N30" s="105" t="str">
        <f t="shared" si="9"/>
        <v>0</v>
      </c>
      <c r="O30" s="106">
        <f>IF(D30="Да",'Activity Classification'!$F$18, 0)</f>
        <v>0</v>
      </c>
      <c r="P30" s="105" t="str">
        <f t="shared" si="10"/>
        <v>0</v>
      </c>
    </row>
    <row r="31" spans="1:16" x14ac:dyDescent="0.2">
      <c r="A31" s="106" t="s">
        <v>314</v>
      </c>
      <c r="B31" s="106"/>
      <c r="C31" s="106"/>
      <c r="D31" s="106"/>
      <c r="E31" s="114"/>
      <c r="F31" s="114"/>
      <c r="G31" s="128" t="str">
        <f t="shared" si="0"/>
        <v>0</v>
      </c>
      <c r="H31" s="114"/>
      <c r="I31" s="128">
        <f t="shared" si="1"/>
        <v>0</v>
      </c>
      <c r="K31" s="106">
        <f>IF(B31="Да",'Activity Classification'!$F$16, 0)</f>
        <v>0</v>
      </c>
      <c r="L31" s="105" t="str">
        <f t="shared" si="8"/>
        <v>0</v>
      </c>
      <c r="M31" s="106">
        <f>IF(C31="Да",'Activity Classification'!$F$17, 0)</f>
        <v>0</v>
      </c>
      <c r="N31" s="105" t="str">
        <f t="shared" si="9"/>
        <v>0</v>
      </c>
      <c r="O31" s="106">
        <f>IF(D31="Да",'Activity Classification'!$F$18, 0)</f>
        <v>0</v>
      </c>
      <c r="P31" s="105" t="str">
        <f t="shared" si="10"/>
        <v>0</v>
      </c>
    </row>
    <row r="32" spans="1:16" x14ac:dyDescent="0.2">
      <c r="A32" s="106" t="s">
        <v>315</v>
      </c>
      <c r="B32" s="106"/>
      <c r="C32" s="106"/>
      <c r="D32" s="103"/>
      <c r="E32" s="114"/>
      <c r="F32" s="114"/>
      <c r="G32" s="128" t="str">
        <f t="shared" si="0"/>
        <v>0</v>
      </c>
      <c r="H32" s="114"/>
      <c r="I32" s="128">
        <f t="shared" si="1"/>
        <v>0</v>
      </c>
      <c r="K32" s="106">
        <f>IF(B32="Да",'Activity Classification'!$F$16, 0)</f>
        <v>0</v>
      </c>
      <c r="L32" s="105" t="str">
        <f t="shared" si="8"/>
        <v>0</v>
      </c>
      <c r="M32" s="106">
        <f>IF(C32="Да",'Activity Classification'!$F$17, 0)</f>
        <v>0</v>
      </c>
      <c r="N32" s="105" t="str">
        <f t="shared" si="9"/>
        <v>0</v>
      </c>
      <c r="O32" s="106">
        <f>IF(D32="Да",'Activity Classification'!$F$18, 0)</f>
        <v>0</v>
      </c>
      <c r="P32" s="105" t="str">
        <f t="shared" si="10"/>
        <v>0</v>
      </c>
    </row>
    <row r="33" spans="1:16" x14ac:dyDescent="0.2">
      <c r="A33" s="106" t="s">
        <v>316</v>
      </c>
      <c r="B33" s="106"/>
      <c r="C33" s="106"/>
      <c r="D33" s="103"/>
      <c r="E33" s="114"/>
      <c r="F33" s="114"/>
      <c r="G33" s="128" t="str">
        <f t="shared" si="0"/>
        <v>0</v>
      </c>
      <c r="H33" s="114"/>
      <c r="I33" s="128">
        <f t="shared" si="1"/>
        <v>0</v>
      </c>
      <c r="K33" s="106">
        <f>IF(B33="Да",'Activity Classification'!$F$16, 0)</f>
        <v>0</v>
      </c>
      <c r="L33" s="105" t="str">
        <f t="shared" si="8"/>
        <v>0</v>
      </c>
      <c r="M33" s="106">
        <f>IF(C33="Да",'Activity Classification'!$F$17, 0)</f>
        <v>0</v>
      </c>
      <c r="N33" s="105" t="str">
        <f t="shared" si="9"/>
        <v>0</v>
      </c>
      <c r="O33" s="106">
        <f>IF(D33="Да",'Activity Classification'!$F$18, 0)</f>
        <v>0</v>
      </c>
      <c r="P33" s="105" t="str">
        <f t="shared" si="10"/>
        <v>0</v>
      </c>
    </row>
    <row r="34" spans="1:16" x14ac:dyDescent="0.2">
      <c r="A34" s="106" t="s">
        <v>317</v>
      </c>
      <c r="B34" s="106"/>
      <c r="C34" s="106"/>
      <c r="D34" s="103"/>
      <c r="E34" s="114"/>
      <c r="F34" s="114"/>
      <c r="G34" s="128" t="str">
        <f t="shared" si="0"/>
        <v>0</v>
      </c>
      <c r="H34" s="114"/>
      <c r="I34" s="128">
        <f t="shared" si="1"/>
        <v>0</v>
      </c>
      <c r="K34" s="106">
        <f>IF(B34="Да",'Activity Classification'!$F$16, 0)</f>
        <v>0</v>
      </c>
      <c r="L34" s="105" t="str">
        <f t="shared" si="8"/>
        <v>0</v>
      </c>
      <c r="M34" s="106">
        <f>IF(C34="Да",'Activity Classification'!$F$17, 0)</f>
        <v>0</v>
      </c>
      <c r="N34" s="105" t="str">
        <f t="shared" si="9"/>
        <v>0</v>
      </c>
      <c r="O34" s="106">
        <f>IF(D34="Да",'Activity Classification'!$F$18, 0)</f>
        <v>0</v>
      </c>
      <c r="P34" s="105" t="str">
        <f t="shared" si="10"/>
        <v>0</v>
      </c>
    </row>
    <row r="35" spans="1:16" x14ac:dyDescent="0.2">
      <c r="A35" s="106" t="s">
        <v>318</v>
      </c>
      <c r="B35" s="106"/>
      <c r="C35" s="106"/>
      <c r="D35" s="103"/>
      <c r="E35" s="114"/>
      <c r="F35" s="114"/>
      <c r="G35" s="128" t="str">
        <f t="shared" si="0"/>
        <v>0</v>
      </c>
      <c r="H35" s="114"/>
      <c r="I35" s="128">
        <f t="shared" si="1"/>
        <v>0</v>
      </c>
      <c r="K35" s="106">
        <f>IF(B35="Да",'Activity Classification'!$F$16, 0)</f>
        <v>0</v>
      </c>
      <c r="L35" s="105" t="str">
        <f t="shared" si="8"/>
        <v>0</v>
      </c>
      <c r="M35" s="106">
        <f>IF(C35="Да",'Activity Classification'!$F$17, 0)</f>
        <v>0</v>
      </c>
      <c r="N35" s="105" t="str">
        <f t="shared" si="9"/>
        <v>0</v>
      </c>
      <c r="O35" s="106">
        <f>IF(D35="Да",'Activity Classification'!$F$18, 0)</f>
        <v>0</v>
      </c>
      <c r="P35" s="105" t="str">
        <f t="shared" si="10"/>
        <v>0</v>
      </c>
    </row>
    <row r="36" spans="1:16" x14ac:dyDescent="0.2">
      <c r="A36" s="106" t="s">
        <v>191</v>
      </c>
      <c r="B36" s="106"/>
      <c r="C36" s="106"/>
      <c r="D36" s="103"/>
      <c r="E36" s="114"/>
      <c r="F36" s="114"/>
      <c r="G36" s="128" t="str">
        <f t="shared" si="0"/>
        <v>0</v>
      </c>
      <c r="H36" s="114"/>
      <c r="I36" s="128">
        <f t="shared" si="1"/>
        <v>0</v>
      </c>
      <c r="K36" s="106">
        <f>IF(B36="Да",'Activity Classification'!$F$16, 0)</f>
        <v>0</v>
      </c>
      <c r="L36" s="105" t="str">
        <f t="shared" si="8"/>
        <v>0</v>
      </c>
      <c r="M36" s="106">
        <f>IF(C36="Да",'Activity Classification'!$F$17, 0)</f>
        <v>0</v>
      </c>
      <c r="N36" s="105" t="str">
        <f t="shared" si="9"/>
        <v>0</v>
      </c>
      <c r="O36" s="106">
        <f>IF(D36="Да",'Activity Classification'!$F$18, 0)</f>
        <v>0</v>
      </c>
      <c r="P36" s="105" t="str">
        <f t="shared" si="10"/>
        <v>0</v>
      </c>
    </row>
    <row r="37" spans="1:16" x14ac:dyDescent="0.2">
      <c r="A37" s="106" t="s">
        <v>191</v>
      </c>
      <c r="B37" s="106"/>
      <c r="C37" s="106"/>
      <c r="D37" s="103"/>
      <c r="E37" s="114"/>
      <c r="F37" s="114"/>
      <c r="G37" s="128" t="str">
        <f t="shared" si="0"/>
        <v>0</v>
      </c>
      <c r="H37" s="114"/>
      <c r="I37" s="128">
        <f t="shared" si="1"/>
        <v>0</v>
      </c>
      <c r="K37" s="106">
        <f>IF(B37="Да",'Activity Classification'!$F$16, 0)</f>
        <v>0</v>
      </c>
      <c r="L37" s="105" t="str">
        <f t="shared" si="8"/>
        <v>0</v>
      </c>
      <c r="M37" s="106">
        <f>IF(C37="Да",'Activity Classification'!$F$17, 0)</f>
        <v>0</v>
      </c>
      <c r="N37" s="105" t="str">
        <f t="shared" si="9"/>
        <v>0</v>
      </c>
      <c r="O37" s="106">
        <f>IF(D37="Да",'Activity Classification'!$F$18, 0)</f>
        <v>0</v>
      </c>
      <c r="P37" s="105" t="str">
        <f t="shared" si="10"/>
        <v>0</v>
      </c>
    </row>
    <row r="38" spans="1:16" ht="15" x14ac:dyDescent="0.25">
      <c r="K38" s="127" t="s">
        <v>49</v>
      </c>
      <c r="L38" s="127" t="e">
        <f>SUMPRODUCT($I$20:$I$37,L20:L37)/'Activity Classification'!F16</f>
        <v>#DIV/0!</v>
      </c>
      <c r="M38" s="127" t="s">
        <v>49</v>
      </c>
      <c r="N38" s="127" t="e">
        <f>SUMPRODUCT($I$20:$I$37,N20:N37)/'Activity Classification'!F17</f>
        <v>#DIV/0!</v>
      </c>
      <c r="O38" s="127" t="s">
        <v>49</v>
      </c>
      <c r="P38" s="127" t="e">
        <f>SUMPRODUCT($I$20:$I$37,P20:P37)/'Activity Classification'!F18</f>
        <v>#DIV/0!</v>
      </c>
    </row>
  </sheetData>
  <sheetProtection password="F400" sheet="1" objects="1" scenarios="1" selectLockedCells="1"/>
  <mergeCells count="13">
    <mergeCell ref="K8:L8"/>
    <mergeCell ref="M8:N8"/>
    <mergeCell ref="O8:P8"/>
    <mergeCell ref="I7:I8"/>
    <mergeCell ref="B7:D7"/>
    <mergeCell ref="B3:H4"/>
    <mergeCell ref="A7:A8"/>
    <mergeCell ref="E7:E8"/>
    <mergeCell ref="F7:F8"/>
    <mergeCell ref="G7:G8"/>
    <mergeCell ref="H7:H8"/>
    <mergeCell ref="B5:C5"/>
    <mergeCell ref="D5:H5"/>
  </mergeCells>
  <dataValidations count="1">
    <dataValidation type="list" allowBlank="1" showInputMessage="1" showErrorMessage="1" sqref="B20:D37 B10:D18">
      <formula1>Yes</formula1>
    </dataValidation>
  </dataValidations>
  <pageMargins left="0.7" right="0.7" top="0.75" bottom="0.75" header="0.3" footer="0.3"/>
  <pageSetup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J74"/>
  <sheetViews>
    <sheetView zoomScale="90" zoomScaleNormal="90" workbookViewId="0">
      <selection activeCell="A4" sqref="A4"/>
    </sheetView>
  </sheetViews>
  <sheetFormatPr defaultColWidth="8.85546875" defaultRowHeight="14.25" x14ac:dyDescent="0.2"/>
  <cols>
    <col min="1" max="1" width="41.28515625" style="84" customWidth="1"/>
    <col min="2" max="2" width="20.85546875" style="84" customWidth="1"/>
    <col min="3" max="3" width="24.85546875" style="84" customWidth="1"/>
    <col min="4" max="4" width="18" style="84" customWidth="1"/>
    <col min="5" max="5" width="33" style="84" customWidth="1"/>
    <col min="6" max="6" width="24.42578125" style="84" customWidth="1"/>
    <col min="7" max="7" width="19.28515625" style="84" customWidth="1"/>
    <col min="8" max="8" width="20.5703125" style="84" customWidth="1"/>
    <col min="9" max="9" width="37.7109375" style="84" customWidth="1"/>
    <col min="10" max="10" width="17.42578125" style="84" customWidth="1"/>
    <col min="11" max="16384" width="8.85546875" style="84"/>
  </cols>
  <sheetData>
    <row r="1" spans="1:10" ht="60.75" x14ac:dyDescent="0.3">
      <c r="A1" s="145" t="s">
        <v>74</v>
      </c>
      <c r="B1" s="83"/>
      <c r="E1" s="102"/>
      <c r="F1" s="102"/>
      <c r="G1" s="102"/>
      <c r="H1" s="102"/>
    </row>
    <row r="3" spans="1:10" ht="64.5" customHeight="1" x14ac:dyDescent="0.2">
      <c r="B3" s="251" t="s">
        <v>519</v>
      </c>
      <c r="C3" s="251"/>
      <c r="D3" s="251"/>
      <c r="E3" s="251"/>
      <c r="F3" s="251"/>
      <c r="G3" s="251"/>
    </row>
    <row r="4" spans="1:10" ht="116.25" customHeight="1" x14ac:dyDescent="0.2">
      <c r="B4" s="251"/>
      <c r="C4" s="251"/>
      <c r="D4" s="251"/>
      <c r="E4" s="251"/>
      <c r="F4" s="251"/>
      <c r="G4" s="251"/>
    </row>
    <row r="5" spans="1:10" ht="49.5" customHeight="1" x14ac:dyDescent="0.2">
      <c r="B5" s="160" t="s">
        <v>319</v>
      </c>
      <c r="C5" s="292" t="s">
        <v>320</v>
      </c>
      <c r="D5" s="293"/>
      <c r="E5" s="293"/>
      <c r="F5" s="293"/>
      <c r="G5" s="294"/>
    </row>
    <row r="7" spans="1:10" ht="51.75" customHeight="1" x14ac:dyDescent="0.25">
      <c r="A7" s="301" t="s">
        <v>324</v>
      </c>
      <c r="B7" s="161"/>
      <c r="C7" s="303" t="s">
        <v>520</v>
      </c>
      <c r="D7" s="299" t="s">
        <v>321</v>
      </c>
      <c r="E7" s="300"/>
      <c r="F7" s="300"/>
      <c r="G7" s="300"/>
      <c r="H7" s="299" t="s">
        <v>322</v>
      </c>
      <c r="I7" s="299"/>
      <c r="J7" s="299"/>
    </row>
    <row r="8" spans="1:10" ht="99" customHeight="1" x14ac:dyDescent="0.3">
      <c r="A8" s="302"/>
      <c r="B8" s="162" t="s">
        <v>323</v>
      </c>
      <c r="C8" s="304"/>
      <c r="D8" s="156" t="s">
        <v>515</v>
      </c>
      <c r="E8" s="156" t="s">
        <v>516</v>
      </c>
      <c r="F8" s="156" t="s">
        <v>521</v>
      </c>
      <c r="G8" s="163" t="s">
        <v>216</v>
      </c>
      <c r="H8" s="156" t="s">
        <v>517</v>
      </c>
      <c r="I8" s="156" t="s">
        <v>518</v>
      </c>
      <c r="J8" s="163" t="s">
        <v>216</v>
      </c>
    </row>
    <row r="9" spans="1:10" ht="36" x14ac:dyDescent="0.25">
      <c r="A9" s="158" t="s">
        <v>522</v>
      </c>
      <c r="B9" s="120"/>
      <c r="C9" s="121"/>
      <c r="D9" s="121"/>
      <c r="E9" s="129"/>
      <c r="F9" s="121"/>
      <c r="G9" s="121"/>
      <c r="H9" s="130"/>
      <c r="I9" s="130"/>
      <c r="J9" s="130"/>
    </row>
    <row r="10" spans="1:10" ht="28.5" x14ac:dyDescent="0.2">
      <c r="A10" s="106" t="s">
        <v>325</v>
      </c>
      <c r="B10" s="188"/>
      <c r="C10" s="103"/>
      <c r="D10" s="106"/>
      <c r="E10" s="105"/>
      <c r="F10" s="106"/>
      <c r="G10" s="115">
        <f>D10*E10*F10</f>
        <v>0</v>
      </c>
      <c r="H10" s="106"/>
      <c r="I10" s="106"/>
      <c r="J10" s="115" t="str">
        <f>IFERROR(H10/I10, "0")</f>
        <v>0</v>
      </c>
    </row>
    <row r="11" spans="1:10" x14ac:dyDescent="0.2">
      <c r="A11" s="103" t="s">
        <v>326</v>
      </c>
      <c r="B11" s="103"/>
      <c r="C11" s="103"/>
      <c r="D11" s="106"/>
      <c r="E11" s="105"/>
      <c r="F11" s="106"/>
      <c r="G11" s="115">
        <f t="shared" ref="G11:G51" si="0">D11*E11*F11</f>
        <v>0</v>
      </c>
      <c r="H11" s="106"/>
      <c r="I11" s="106"/>
      <c r="J11" s="115" t="str">
        <f t="shared" ref="J11:J56" si="1">IFERROR(H11/I11, "0")</f>
        <v>0</v>
      </c>
    </row>
    <row r="12" spans="1:10" x14ac:dyDescent="0.2">
      <c r="A12" s="103" t="s">
        <v>327</v>
      </c>
      <c r="B12" s="103"/>
      <c r="C12" s="103"/>
      <c r="D12" s="106"/>
      <c r="E12" s="105"/>
      <c r="F12" s="106"/>
      <c r="G12" s="115">
        <f t="shared" si="0"/>
        <v>0</v>
      </c>
      <c r="H12" s="106"/>
      <c r="I12" s="106"/>
      <c r="J12" s="115" t="str">
        <f t="shared" si="1"/>
        <v>0</v>
      </c>
    </row>
    <row r="13" spans="1:10" x14ac:dyDescent="0.2">
      <c r="A13" s="103" t="s">
        <v>328</v>
      </c>
      <c r="B13" s="103"/>
      <c r="C13" s="103"/>
      <c r="D13" s="106"/>
      <c r="E13" s="105"/>
      <c r="F13" s="106"/>
      <c r="G13" s="115">
        <f t="shared" si="0"/>
        <v>0</v>
      </c>
      <c r="H13" s="106"/>
      <c r="I13" s="106"/>
      <c r="J13" s="115" t="str">
        <f t="shared" si="1"/>
        <v>0</v>
      </c>
    </row>
    <row r="14" spans="1:10" x14ac:dyDescent="0.2">
      <c r="A14" s="185" t="s">
        <v>329</v>
      </c>
      <c r="B14" s="103"/>
      <c r="C14" s="103"/>
      <c r="D14" s="106"/>
      <c r="E14" s="105"/>
      <c r="F14" s="106"/>
      <c r="G14" s="115">
        <f t="shared" si="0"/>
        <v>0</v>
      </c>
      <c r="H14" s="106"/>
      <c r="I14" s="106"/>
      <c r="J14" s="115" t="str">
        <f t="shared" si="1"/>
        <v>0</v>
      </c>
    </row>
    <row r="15" spans="1:10" x14ac:dyDescent="0.2">
      <c r="A15" s="103" t="s">
        <v>330</v>
      </c>
      <c r="B15" s="103"/>
      <c r="C15" s="103"/>
      <c r="D15" s="106"/>
      <c r="E15" s="105"/>
      <c r="F15" s="106"/>
      <c r="G15" s="115">
        <f t="shared" si="0"/>
        <v>0</v>
      </c>
      <c r="H15" s="106"/>
      <c r="I15" s="106"/>
      <c r="J15" s="115" t="str">
        <f t="shared" si="1"/>
        <v>0</v>
      </c>
    </row>
    <row r="16" spans="1:10" ht="28.5" x14ac:dyDescent="0.2">
      <c r="A16" s="106" t="s">
        <v>334</v>
      </c>
      <c r="B16" s="103"/>
      <c r="C16" s="103"/>
      <c r="D16" s="106"/>
      <c r="E16" s="105"/>
      <c r="F16" s="106"/>
      <c r="G16" s="115">
        <f t="shared" si="0"/>
        <v>0</v>
      </c>
      <c r="H16" s="106"/>
      <c r="I16" s="106"/>
      <c r="J16" s="115" t="str">
        <f t="shared" si="1"/>
        <v>0</v>
      </c>
    </row>
    <row r="17" spans="1:10" x14ac:dyDescent="0.2">
      <c r="A17" s="103" t="s">
        <v>331</v>
      </c>
      <c r="B17" s="103"/>
      <c r="C17" s="103"/>
      <c r="D17" s="106"/>
      <c r="E17" s="105"/>
      <c r="F17" s="106"/>
      <c r="G17" s="115">
        <f t="shared" si="0"/>
        <v>0</v>
      </c>
      <c r="H17" s="106"/>
      <c r="I17" s="106"/>
      <c r="J17" s="115" t="str">
        <f t="shared" si="1"/>
        <v>0</v>
      </c>
    </row>
    <row r="18" spans="1:10" x14ac:dyDescent="0.2">
      <c r="A18" s="103" t="s">
        <v>332</v>
      </c>
      <c r="B18" s="103"/>
      <c r="C18" s="103"/>
      <c r="D18" s="106"/>
      <c r="E18" s="105"/>
      <c r="F18" s="106"/>
      <c r="G18" s="115">
        <f t="shared" si="0"/>
        <v>0</v>
      </c>
      <c r="H18" s="106"/>
      <c r="I18" s="106"/>
      <c r="J18" s="115" t="str">
        <f t="shared" si="1"/>
        <v>0</v>
      </c>
    </row>
    <row r="19" spans="1:10" x14ac:dyDescent="0.2">
      <c r="A19" s="103" t="s">
        <v>333</v>
      </c>
      <c r="B19" s="103"/>
      <c r="C19" s="103"/>
      <c r="D19" s="106"/>
      <c r="E19" s="105"/>
      <c r="F19" s="106"/>
      <c r="G19" s="115">
        <f t="shared" ref="G19" si="2">D19*E19*F19</f>
        <v>0</v>
      </c>
      <c r="H19" s="106"/>
      <c r="I19" s="106"/>
      <c r="J19" s="115" t="str">
        <f t="shared" ref="J19" si="3">IFERROR(H19/I19, "0")</f>
        <v>0</v>
      </c>
    </row>
    <row r="20" spans="1:10" x14ac:dyDescent="0.2">
      <c r="A20" s="103" t="s">
        <v>191</v>
      </c>
      <c r="B20" s="103"/>
      <c r="C20" s="103"/>
      <c r="D20" s="106"/>
      <c r="E20" s="105"/>
      <c r="F20" s="106"/>
      <c r="G20" s="115">
        <f t="shared" ref="G20" si="4">D20*E20*F20</f>
        <v>0</v>
      </c>
      <c r="H20" s="106"/>
      <c r="I20" s="106"/>
      <c r="J20" s="115" t="str">
        <f t="shared" ref="J20" si="5">IFERROR(H20/I20, "0")</f>
        <v>0</v>
      </c>
    </row>
    <row r="21" spans="1:10" x14ac:dyDescent="0.2">
      <c r="A21" s="106" t="s">
        <v>191</v>
      </c>
      <c r="B21" s="106"/>
      <c r="C21" s="103"/>
      <c r="D21" s="106"/>
      <c r="E21" s="105"/>
      <c r="F21" s="106"/>
      <c r="G21" s="115">
        <f t="shared" si="0"/>
        <v>0</v>
      </c>
      <c r="H21" s="106"/>
      <c r="I21" s="106"/>
      <c r="J21" s="115" t="str">
        <f t="shared" si="1"/>
        <v>0</v>
      </c>
    </row>
    <row r="22" spans="1:10" ht="36" x14ac:dyDescent="0.25">
      <c r="A22" s="158" t="s">
        <v>523</v>
      </c>
      <c r="B22" s="120"/>
      <c r="C22" s="121"/>
      <c r="D22" s="121"/>
      <c r="E22" s="129"/>
      <c r="F22" s="121"/>
      <c r="G22" s="121"/>
      <c r="H22" s="130"/>
      <c r="I22" s="130"/>
      <c r="J22" s="130"/>
    </row>
    <row r="23" spans="1:10" ht="28.5" x14ac:dyDescent="0.2">
      <c r="A23" s="106" t="s">
        <v>325</v>
      </c>
      <c r="B23" s="103"/>
      <c r="C23" s="103"/>
      <c r="D23" s="106"/>
      <c r="E23" s="105"/>
      <c r="F23" s="106"/>
      <c r="G23" s="115">
        <f>D23*E23*F23</f>
        <v>0</v>
      </c>
      <c r="H23" s="106"/>
      <c r="I23" s="106"/>
      <c r="J23" s="115" t="str">
        <f t="shared" si="1"/>
        <v>0</v>
      </c>
    </row>
    <row r="24" spans="1:10" x14ac:dyDescent="0.2">
      <c r="A24" s="103" t="s">
        <v>326</v>
      </c>
      <c r="B24" s="103"/>
      <c r="C24" s="103"/>
      <c r="D24" s="106"/>
      <c r="E24" s="105"/>
      <c r="F24" s="106"/>
      <c r="G24" s="115">
        <f t="shared" ref="G24:G34" si="6">D24*E24*F24</f>
        <v>0</v>
      </c>
      <c r="H24" s="106"/>
      <c r="I24" s="106"/>
      <c r="J24" s="115" t="str">
        <f t="shared" si="1"/>
        <v>0</v>
      </c>
    </row>
    <row r="25" spans="1:10" x14ac:dyDescent="0.2">
      <c r="A25" s="103" t="s">
        <v>327</v>
      </c>
      <c r="B25" s="103"/>
      <c r="C25" s="103"/>
      <c r="D25" s="106"/>
      <c r="E25" s="105"/>
      <c r="F25" s="106"/>
      <c r="G25" s="115">
        <f t="shared" si="6"/>
        <v>0</v>
      </c>
      <c r="H25" s="106"/>
      <c r="I25" s="106"/>
      <c r="J25" s="115" t="str">
        <f t="shared" si="1"/>
        <v>0</v>
      </c>
    </row>
    <row r="26" spans="1:10" x14ac:dyDescent="0.2">
      <c r="A26" s="103" t="s">
        <v>328</v>
      </c>
      <c r="B26" s="103"/>
      <c r="C26" s="103"/>
      <c r="D26" s="106"/>
      <c r="E26" s="105"/>
      <c r="F26" s="106"/>
      <c r="G26" s="115">
        <f t="shared" si="6"/>
        <v>0</v>
      </c>
      <c r="H26" s="106"/>
      <c r="I26" s="106"/>
      <c r="J26" s="115" t="str">
        <f t="shared" si="1"/>
        <v>0</v>
      </c>
    </row>
    <row r="27" spans="1:10" x14ac:dyDescent="0.2">
      <c r="A27" s="185" t="s">
        <v>329</v>
      </c>
      <c r="B27" s="103"/>
      <c r="C27" s="103"/>
      <c r="D27" s="106"/>
      <c r="E27" s="105"/>
      <c r="F27" s="106"/>
      <c r="G27" s="115">
        <f t="shared" si="6"/>
        <v>0</v>
      </c>
      <c r="H27" s="106"/>
      <c r="I27" s="106"/>
      <c r="J27" s="115" t="str">
        <f t="shared" si="1"/>
        <v>0</v>
      </c>
    </row>
    <row r="28" spans="1:10" x14ac:dyDescent="0.2">
      <c r="A28" s="103" t="s">
        <v>330</v>
      </c>
      <c r="B28" s="103"/>
      <c r="C28" s="103"/>
      <c r="D28" s="106"/>
      <c r="E28" s="105"/>
      <c r="F28" s="106"/>
      <c r="G28" s="115">
        <f t="shared" si="6"/>
        <v>0</v>
      </c>
      <c r="H28" s="106"/>
      <c r="I28" s="106"/>
      <c r="J28" s="115" t="str">
        <f t="shared" si="1"/>
        <v>0</v>
      </c>
    </row>
    <row r="29" spans="1:10" ht="28.5" x14ac:dyDescent="0.2">
      <c r="A29" s="106" t="s">
        <v>334</v>
      </c>
      <c r="B29" s="103"/>
      <c r="C29" s="103"/>
      <c r="D29" s="106"/>
      <c r="E29" s="105"/>
      <c r="F29" s="106"/>
      <c r="G29" s="115">
        <f t="shared" si="6"/>
        <v>0</v>
      </c>
      <c r="H29" s="106"/>
      <c r="I29" s="106"/>
      <c r="J29" s="115" t="str">
        <f t="shared" si="1"/>
        <v>0</v>
      </c>
    </row>
    <row r="30" spans="1:10" x14ac:dyDescent="0.2">
      <c r="A30" s="103" t="s">
        <v>331</v>
      </c>
      <c r="B30" s="103"/>
      <c r="C30" s="103"/>
      <c r="D30" s="106"/>
      <c r="E30" s="105"/>
      <c r="F30" s="106"/>
      <c r="G30" s="115">
        <f t="shared" si="6"/>
        <v>0</v>
      </c>
      <c r="H30" s="106"/>
      <c r="I30" s="106"/>
      <c r="J30" s="115" t="str">
        <f t="shared" si="1"/>
        <v>0</v>
      </c>
    </row>
    <row r="31" spans="1:10" x14ac:dyDescent="0.2">
      <c r="A31" s="103" t="s">
        <v>332</v>
      </c>
      <c r="B31" s="103"/>
      <c r="C31" s="103"/>
      <c r="D31" s="106"/>
      <c r="E31" s="105"/>
      <c r="F31" s="106"/>
      <c r="G31" s="115">
        <f t="shared" si="6"/>
        <v>0</v>
      </c>
      <c r="H31" s="106"/>
      <c r="I31" s="106"/>
      <c r="J31" s="115" t="str">
        <f t="shared" ref="J31:J32" si="7">IFERROR(H31/I31, "0")</f>
        <v>0</v>
      </c>
    </row>
    <row r="32" spans="1:10" x14ac:dyDescent="0.2">
      <c r="A32" s="103" t="s">
        <v>333</v>
      </c>
      <c r="B32" s="103"/>
      <c r="C32" s="103"/>
      <c r="D32" s="106"/>
      <c r="E32" s="105"/>
      <c r="F32" s="106"/>
      <c r="G32" s="115">
        <f t="shared" si="6"/>
        <v>0</v>
      </c>
      <c r="H32" s="106"/>
      <c r="I32" s="106"/>
      <c r="J32" s="115" t="str">
        <f t="shared" si="7"/>
        <v>0</v>
      </c>
    </row>
    <row r="33" spans="1:10" x14ac:dyDescent="0.2">
      <c r="A33" s="103" t="s">
        <v>191</v>
      </c>
      <c r="B33" s="103"/>
      <c r="C33" s="103"/>
      <c r="D33" s="106"/>
      <c r="E33" s="105"/>
      <c r="F33" s="106"/>
      <c r="G33" s="115">
        <f t="shared" si="6"/>
        <v>0</v>
      </c>
      <c r="H33" s="106"/>
      <c r="I33" s="106"/>
      <c r="J33" s="115" t="str">
        <f t="shared" si="1"/>
        <v>0</v>
      </c>
    </row>
    <row r="34" spans="1:10" x14ac:dyDescent="0.2">
      <c r="A34" s="106" t="s">
        <v>191</v>
      </c>
      <c r="B34" s="106"/>
      <c r="C34" s="103"/>
      <c r="D34" s="106"/>
      <c r="E34" s="105"/>
      <c r="F34" s="106"/>
      <c r="G34" s="115">
        <f t="shared" si="6"/>
        <v>0</v>
      </c>
      <c r="H34" s="106"/>
      <c r="I34" s="106"/>
      <c r="J34" s="115" t="str">
        <f t="shared" si="1"/>
        <v>0</v>
      </c>
    </row>
    <row r="35" spans="1:10" ht="39" customHeight="1" x14ac:dyDescent="0.25">
      <c r="A35" s="158" t="s">
        <v>524</v>
      </c>
      <c r="B35" s="120"/>
      <c r="C35" s="121"/>
      <c r="D35" s="121"/>
      <c r="E35" s="129"/>
      <c r="F35" s="121"/>
      <c r="G35" s="121"/>
      <c r="H35" s="130"/>
      <c r="I35" s="130"/>
      <c r="J35" s="130"/>
    </row>
    <row r="36" spans="1:10" ht="28.5" x14ac:dyDescent="0.2">
      <c r="A36" s="106" t="s">
        <v>325</v>
      </c>
      <c r="B36" s="103"/>
      <c r="C36" s="103"/>
      <c r="D36" s="106"/>
      <c r="E36" s="105"/>
      <c r="F36" s="106"/>
      <c r="G36" s="115">
        <f>D36*E36*F36</f>
        <v>0</v>
      </c>
      <c r="H36" s="106"/>
      <c r="I36" s="106"/>
      <c r="J36" s="115" t="str">
        <f t="shared" si="1"/>
        <v>0</v>
      </c>
    </row>
    <row r="37" spans="1:10" x14ac:dyDescent="0.2">
      <c r="A37" s="103" t="s">
        <v>326</v>
      </c>
      <c r="B37" s="103"/>
      <c r="C37" s="103"/>
      <c r="D37" s="106"/>
      <c r="E37" s="105"/>
      <c r="F37" s="106"/>
      <c r="G37" s="115">
        <f t="shared" ref="G37:G49" si="8">D37*E37*F37</f>
        <v>0</v>
      </c>
      <c r="H37" s="106"/>
      <c r="I37" s="106"/>
      <c r="J37" s="115" t="str">
        <f t="shared" si="1"/>
        <v>0</v>
      </c>
    </row>
    <row r="38" spans="1:10" x14ac:dyDescent="0.2">
      <c r="A38" s="103" t="s">
        <v>327</v>
      </c>
      <c r="B38" s="103"/>
      <c r="C38" s="103"/>
      <c r="D38" s="106"/>
      <c r="E38" s="105"/>
      <c r="F38" s="106"/>
      <c r="G38" s="115">
        <f t="shared" si="8"/>
        <v>0</v>
      </c>
      <c r="H38" s="106"/>
      <c r="I38" s="106"/>
      <c r="J38" s="115" t="str">
        <f t="shared" si="1"/>
        <v>0</v>
      </c>
    </row>
    <row r="39" spans="1:10" x14ac:dyDescent="0.2">
      <c r="A39" s="103" t="s">
        <v>328</v>
      </c>
      <c r="B39" s="103"/>
      <c r="C39" s="103"/>
      <c r="D39" s="106"/>
      <c r="E39" s="105"/>
      <c r="F39" s="106"/>
      <c r="G39" s="115">
        <f t="shared" si="8"/>
        <v>0</v>
      </c>
      <c r="H39" s="106"/>
      <c r="I39" s="106"/>
      <c r="J39" s="115" t="str">
        <f t="shared" si="1"/>
        <v>0</v>
      </c>
    </row>
    <row r="40" spans="1:10" x14ac:dyDescent="0.2">
      <c r="A40" s="185" t="s">
        <v>329</v>
      </c>
      <c r="B40" s="103"/>
      <c r="C40" s="103"/>
      <c r="D40" s="106"/>
      <c r="E40" s="105"/>
      <c r="F40" s="106"/>
      <c r="G40" s="115">
        <f t="shared" si="8"/>
        <v>0</v>
      </c>
      <c r="H40" s="106"/>
      <c r="I40" s="106"/>
      <c r="J40" s="115" t="str">
        <f t="shared" si="1"/>
        <v>0</v>
      </c>
    </row>
    <row r="41" spans="1:10" x14ac:dyDescent="0.2">
      <c r="A41" s="103" t="s">
        <v>330</v>
      </c>
      <c r="B41" s="103"/>
      <c r="C41" s="103"/>
      <c r="D41" s="106"/>
      <c r="E41" s="105"/>
      <c r="F41" s="106"/>
      <c r="G41" s="115">
        <f t="shared" si="8"/>
        <v>0</v>
      </c>
      <c r="H41" s="106"/>
      <c r="I41" s="106"/>
      <c r="J41" s="115" t="str">
        <f t="shared" si="1"/>
        <v>0</v>
      </c>
    </row>
    <row r="42" spans="1:10" ht="28.5" x14ac:dyDescent="0.2">
      <c r="A42" s="106" t="s">
        <v>334</v>
      </c>
      <c r="B42" s="103"/>
      <c r="C42" s="103"/>
      <c r="D42" s="106"/>
      <c r="E42" s="105"/>
      <c r="F42" s="106"/>
      <c r="G42" s="115">
        <f t="shared" si="8"/>
        <v>0</v>
      </c>
      <c r="H42" s="106"/>
      <c r="I42" s="106"/>
      <c r="J42" s="115" t="str">
        <f t="shared" si="1"/>
        <v>0</v>
      </c>
    </row>
    <row r="43" spans="1:10" x14ac:dyDescent="0.2">
      <c r="A43" s="103" t="s">
        <v>331</v>
      </c>
      <c r="B43" s="103"/>
      <c r="C43" s="103"/>
      <c r="D43" s="106"/>
      <c r="E43" s="105"/>
      <c r="F43" s="106"/>
      <c r="G43" s="115">
        <f t="shared" si="8"/>
        <v>0</v>
      </c>
      <c r="H43" s="106"/>
      <c r="I43" s="106"/>
      <c r="J43" s="115" t="str">
        <f t="shared" si="1"/>
        <v>0</v>
      </c>
    </row>
    <row r="44" spans="1:10" x14ac:dyDescent="0.2">
      <c r="A44" s="103" t="s">
        <v>332</v>
      </c>
      <c r="B44" s="103"/>
      <c r="C44" s="103"/>
      <c r="D44" s="106"/>
      <c r="E44" s="105"/>
      <c r="F44" s="106"/>
      <c r="G44" s="115">
        <f t="shared" si="8"/>
        <v>0</v>
      </c>
      <c r="H44" s="106"/>
      <c r="I44" s="106"/>
      <c r="J44" s="115" t="str">
        <f t="shared" si="1"/>
        <v>0</v>
      </c>
    </row>
    <row r="45" spans="1:10" x14ac:dyDescent="0.2">
      <c r="A45" s="103" t="s">
        <v>333</v>
      </c>
      <c r="B45" s="103"/>
      <c r="C45" s="103"/>
      <c r="D45" s="106"/>
      <c r="E45" s="105"/>
      <c r="F45" s="106"/>
      <c r="G45" s="115">
        <f t="shared" si="8"/>
        <v>0</v>
      </c>
      <c r="H45" s="106"/>
      <c r="I45" s="106"/>
      <c r="J45" s="115" t="str">
        <f t="shared" si="1"/>
        <v>0</v>
      </c>
    </row>
    <row r="46" spans="1:10" x14ac:dyDescent="0.2">
      <c r="A46" s="103" t="s">
        <v>191</v>
      </c>
      <c r="B46" s="103"/>
      <c r="C46" s="103"/>
      <c r="D46" s="106"/>
      <c r="E46" s="105"/>
      <c r="F46" s="106"/>
      <c r="G46" s="115">
        <f t="shared" si="8"/>
        <v>0</v>
      </c>
      <c r="H46" s="106"/>
      <c r="I46" s="106"/>
      <c r="J46" s="115" t="str">
        <f t="shared" si="1"/>
        <v>0</v>
      </c>
    </row>
    <row r="47" spans="1:10" x14ac:dyDescent="0.2">
      <c r="A47" s="106" t="s">
        <v>191</v>
      </c>
      <c r="B47" s="106"/>
      <c r="C47" s="103"/>
      <c r="D47" s="106"/>
      <c r="E47" s="105"/>
      <c r="F47" s="106"/>
      <c r="G47" s="115">
        <f t="shared" si="8"/>
        <v>0</v>
      </c>
      <c r="H47" s="106"/>
      <c r="I47" s="106"/>
      <c r="J47" s="115" t="str">
        <f t="shared" si="1"/>
        <v>0</v>
      </c>
    </row>
    <row r="48" spans="1:10" ht="36" x14ac:dyDescent="0.25">
      <c r="A48" s="159" t="s">
        <v>525</v>
      </c>
      <c r="B48" s="124"/>
      <c r="C48" s="125"/>
      <c r="D48" s="125"/>
      <c r="E48" s="131"/>
      <c r="F48" s="125"/>
      <c r="G48" s="125"/>
      <c r="H48" s="132"/>
      <c r="I48" s="132"/>
      <c r="J48" s="132"/>
    </row>
    <row r="49" spans="1:10" ht="28.5" x14ac:dyDescent="0.2">
      <c r="A49" s="106" t="s">
        <v>325</v>
      </c>
      <c r="B49" s="106"/>
      <c r="C49" s="103"/>
      <c r="D49" s="106"/>
      <c r="E49" s="105"/>
      <c r="F49" s="106"/>
      <c r="G49" s="115">
        <f t="shared" si="8"/>
        <v>0</v>
      </c>
      <c r="H49" s="106"/>
      <c r="I49" s="106"/>
      <c r="J49" s="133" t="str">
        <f t="shared" si="1"/>
        <v>0</v>
      </c>
    </row>
    <row r="50" spans="1:10" x14ac:dyDescent="0.2">
      <c r="A50" s="103" t="s">
        <v>528</v>
      </c>
      <c r="B50" s="106"/>
      <c r="C50" s="103"/>
      <c r="D50" s="106"/>
      <c r="E50" s="105"/>
      <c r="F50" s="106"/>
      <c r="G50" s="115">
        <f t="shared" si="0"/>
        <v>0</v>
      </c>
      <c r="H50" s="106"/>
      <c r="I50" s="106"/>
      <c r="J50" s="133" t="str">
        <f t="shared" si="1"/>
        <v>0</v>
      </c>
    </row>
    <row r="51" spans="1:10" ht="28.5" x14ac:dyDescent="0.2">
      <c r="A51" s="106" t="s">
        <v>334</v>
      </c>
      <c r="B51" s="106"/>
      <c r="C51" s="103"/>
      <c r="D51" s="106"/>
      <c r="E51" s="105"/>
      <c r="F51" s="106"/>
      <c r="G51" s="115">
        <f t="shared" si="0"/>
        <v>0</v>
      </c>
      <c r="H51" s="106"/>
      <c r="I51" s="106"/>
      <c r="J51" s="133" t="str">
        <f t="shared" si="1"/>
        <v>0</v>
      </c>
    </row>
    <row r="52" spans="1:10" x14ac:dyDescent="0.2">
      <c r="A52" s="103" t="s">
        <v>326</v>
      </c>
      <c r="B52" s="106"/>
      <c r="C52" s="106"/>
      <c r="D52" s="106"/>
      <c r="E52" s="105"/>
      <c r="F52" s="106"/>
      <c r="G52" s="115">
        <f t="shared" ref="G52:G58" si="9">D52*E52*F52</f>
        <v>0</v>
      </c>
      <c r="H52" s="106"/>
      <c r="I52" s="106"/>
      <c r="J52" s="133" t="str">
        <f t="shared" si="1"/>
        <v>0</v>
      </c>
    </row>
    <row r="53" spans="1:10" x14ac:dyDescent="0.2">
      <c r="A53" s="106" t="s">
        <v>335</v>
      </c>
      <c r="B53" s="106"/>
      <c r="C53" s="103"/>
      <c r="D53" s="106"/>
      <c r="E53" s="105"/>
      <c r="F53" s="106"/>
      <c r="G53" s="115">
        <f t="shared" si="9"/>
        <v>0</v>
      </c>
      <c r="H53" s="106"/>
      <c r="I53" s="106"/>
      <c r="J53" s="133" t="str">
        <f t="shared" si="1"/>
        <v>0</v>
      </c>
    </row>
    <row r="54" spans="1:10" x14ac:dyDescent="0.2">
      <c r="A54" s="103" t="s">
        <v>331</v>
      </c>
      <c r="B54" s="106"/>
      <c r="C54" s="103"/>
      <c r="D54" s="106"/>
      <c r="E54" s="105"/>
      <c r="F54" s="106"/>
      <c r="G54" s="115">
        <f t="shared" si="9"/>
        <v>0</v>
      </c>
      <c r="H54" s="106"/>
      <c r="I54" s="106"/>
      <c r="J54" s="133" t="str">
        <f t="shared" si="1"/>
        <v>0</v>
      </c>
    </row>
    <row r="55" spans="1:10" x14ac:dyDescent="0.2">
      <c r="A55" s="103" t="s">
        <v>191</v>
      </c>
      <c r="B55" s="106"/>
      <c r="C55" s="103"/>
      <c r="D55" s="106"/>
      <c r="E55" s="105"/>
      <c r="F55" s="106"/>
      <c r="G55" s="115">
        <f t="shared" si="9"/>
        <v>0</v>
      </c>
      <c r="H55" s="106"/>
      <c r="I55" s="106"/>
      <c r="J55" s="133" t="str">
        <f t="shared" si="1"/>
        <v>0</v>
      </c>
    </row>
    <row r="56" spans="1:10" x14ac:dyDescent="0.2">
      <c r="A56" s="106" t="s">
        <v>191</v>
      </c>
      <c r="B56" s="106"/>
      <c r="C56" s="103"/>
      <c r="D56" s="106"/>
      <c r="E56" s="105"/>
      <c r="F56" s="106"/>
      <c r="G56" s="115">
        <f t="shared" si="9"/>
        <v>0</v>
      </c>
      <c r="H56" s="106"/>
      <c r="I56" s="106"/>
      <c r="J56" s="133" t="str">
        <f t="shared" si="1"/>
        <v>0</v>
      </c>
    </row>
    <row r="57" spans="1:10" ht="36" x14ac:dyDescent="0.25">
      <c r="A57" s="159" t="s">
        <v>526</v>
      </c>
      <c r="B57" s="124"/>
      <c r="C57" s="125"/>
      <c r="D57" s="125"/>
      <c r="E57" s="131"/>
      <c r="F57" s="125"/>
      <c r="G57" s="125"/>
      <c r="H57" s="132"/>
      <c r="I57" s="132"/>
      <c r="J57" s="132"/>
    </row>
    <row r="58" spans="1:10" ht="28.5" x14ac:dyDescent="0.2">
      <c r="A58" s="106" t="s">
        <v>325</v>
      </c>
      <c r="B58" s="106"/>
      <c r="C58" s="103"/>
      <c r="D58" s="106"/>
      <c r="E58" s="105"/>
      <c r="F58" s="106"/>
      <c r="G58" s="115">
        <f t="shared" si="9"/>
        <v>0</v>
      </c>
      <c r="H58" s="106"/>
      <c r="I58" s="106"/>
      <c r="J58" s="115" t="str">
        <f t="shared" ref="J58:J65" si="10">IFERROR(H58/I58, "0")</f>
        <v>0</v>
      </c>
    </row>
    <row r="59" spans="1:10" x14ac:dyDescent="0.2">
      <c r="A59" s="103" t="s">
        <v>528</v>
      </c>
      <c r="B59" s="106"/>
      <c r="C59" s="103"/>
      <c r="D59" s="106"/>
      <c r="E59" s="105"/>
      <c r="F59" s="106"/>
      <c r="G59" s="115">
        <f t="shared" ref="G59:G65" si="11">D59*E59*F59</f>
        <v>0</v>
      </c>
      <c r="H59" s="106"/>
      <c r="I59" s="106"/>
      <c r="J59" s="115" t="str">
        <f t="shared" si="10"/>
        <v>0</v>
      </c>
    </row>
    <row r="60" spans="1:10" ht="28.5" x14ac:dyDescent="0.2">
      <c r="A60" s="106" t="s">
        <v>334</v>
      </c>
      <c r="B60" s="106"/>
      <c r="C60" s="103"/>
      <c r="D60" s="106"/>
      <c r="E60" s="105"/>
      <c r="F60" s="106"/>
      <c r="G60" s="115">
        <f t="shared" si="11"/>
        <v>0</v>
      </c>
      <c r="H60" s="106"/>
      <c r="I60" s="106"/>
      <c r="J60" s="115" t="str">
        <f t="shared" si="10"/>
        <v>0</v>
      </c>
    </row>
    <row r="61" spans="1:10" x14ac:dyDescent="0.2">
      <c r="A61" s="103" t="s">
        <v>326</v>
      </c>
      <c r="B61" s="106"/>
      <c r="C61" s="106"/>
      <c r="D61" s="106"/>
      <c r="E61" s="105"/>
      <c r="F61" s="106"/>
      <c r="G61" s="115">
        <f t="shared" si="11"/>
        <v>0</v>
      </c>
      <c r="H61" s="106"/>
      <c r="I61" s="106"/>
      <c r="J61" s="115" t="str">
        <f t="shared" si="10"/>
        <v>0</v>
      </c>
    </row>
    <row r="62" spans="1:10" x14ac:dyDescent="0.2">
      <c r="A62" s="106" t="s">
        <v>335</v>
      </c>
      <c r="B62" s="106"/>
      <c r="C62" s="103"/>
      <c r="D62" s="106"/>
      <c r="E62" s="105"/>
      <c r="F62" s="106"/>
      <c r="G62" s="115">
        <f t="shared" si="11"/>
        <v>0</v>
      </c>
      <c r="H62" s="106"/>
      <c r="I62" s="106"/>
      <c r="J62" s="115" t="str">
        <f t="shared" si="10"/>
        <v>0</v>
      </c>
    </row>
    <row r="63" spans="1:10" x14ac:dyDescent="0.2">
      <c r="A63" s="103" t="s">
        <v>331</v>
      </c>
      <c r="B63" s="106"/>
      <c r="C63" s="103"/>
      <c r="D63" s="106"/>
      <c r="E63" s="105"/>
      <c r="F63" s="106"/>
      <c r="G63" s="115">
        <f t="shared" si="11"/>
        <v>0</v>
      </c>
      <c r="H63" s="106"/>
      <c r="I63" s="106"/>
      <c r="J63" s="115" t="str">
        <f t="shared" si="10"/>
        <v>0</v>
      </c>
    </row>
    <row r="64" spans="1:10" x14ac:dyDescent="0.2">
      <c r="A64" s="103" t="s">
        <v>191</v>
      </c>
      <c r="B64" s="106"/>
      <c r="C64" s="103"/>
      <c r="D64" s="106"/>
      <c r="E64" s="105"/>
      <c r="F64" s="106"/>
      <c r="G64" s="115">
        <f t="shared" si="11"/>
        <v>0</v>
      </c>
      <c r="H64" s="106"/>
      <c r="I64" s="106"/>
      <c r="J64" s="115" t="str">
        <f t="shared" si="10"/>
        <v>0</v>
      </c>
    </row>
    <row r="65" spans="1:10" x14ac:dyDescent="0.2">
      <c r="A65" s="106" t="s">
        <v>191</v>
      </c>
      <c r="B65" s="106"/>
      <c r="C65" s="103"/>
      <c r="D65" s="106"/>
      <c r="E65" s="105"/>
      <c r="F65" s="106"/>
      <c r="G65" s="115">
        <f t="shared" si="11"/>
        <v>0</v>
      </c>
      <c r="H65" s="106"/>
      <c r="I65" s="106"/>
      <c r="J65" s="115" t="str">
        <f t="shared" si="10"/>
        <v>0</v>
      </c>
    </row>
    <row r="66" spans="1:10" ht="43.5" customHeight="1" x14ac:dyDescent="0.25">
      <c r="A66" s="159" t="s">
        <v>527</v>
      </c>
      <c r="B66" s="124"/>
      <c r="C66" s="125"/>
      <c r="D66" s="125"/>
      <c r="E66" s="131"/>
      <c r="F66" s="125"/>
      <c r="G66" s="125"/>
      <c r="H66" s="132"/>
      <c r="I66" s="132"/>
      <c r="J66" s="132"/>
    </row>
    <row r="67" spans="1:10" ht="28.5" x14ac:dyDescent="0.2">
      <c r="A67" s="106" t="s">
        <v>325</v>
      </c>
      <c r="B67" s="106"/>
      <c r="C67" s="103"/>
      <c r="D67" s="106"/>
      <c r="E67" s="105"/>
      <c r="F67" s="106"/>
      <c r="G67" s="115">
        <f t="shared" ref="G67:G74" si="12">D67*E67*F67</f>
        <v>0</v>
      </c>
      <c r="H67" s="106"/>
      <c r="I67" s="106"/>
      <c r="J67" s="115" t="str">
        <f t="shared" ref="J67:J74" si="13">IFERROR(H67/I67, "0")</f>
        <v>0</v>
      </c>
    </row>
    <row r="68" spans="1:10" x14ac:dyDescent="0.2">
      <c r="A68" s="103" t="s">
        <v>528</v>
      </c>
      <c r="B68" s="106"/>
      <c r="C68" s="103"/>
      <c r="D68" s="106"/>
      <c r="E68" s="105"/>
      <c r="F68" s="106"/>
      <c r="G68" s="115">
        <f t="shared" si="12"/>
        <v>0</v>
      </c>
      <c r="H68" s="106"/>
      <c r="I68" s="106"/>
      <c r="J68" s="115" t="str">
        <f t="shared" si="13"/>
        <v>0</v>
      </c>
    </row>
    <row r="69" spans="1:10" ht="28.5" x14ac:dyDescent="0.2">
      <c r="A69" s="106" t="s">
        <v>334</v>
      </c>
      <c r="B69" s="106"/>
      <c r="C69" s="103"/>
      <c r="D69" s="106"/>
      <c r="E69" s="105"/>
      <c r="F69" s="106"/>
      <c r="G69" s="115">
        <f t="shared" si="12"/>
        <v>0</v>
      </c>
      <c r="H69" s="106"/>
      <c r="I69" s="106"/>
      <c r="J69" s="115" t="str">
        <f t="shared" si="13"/>
        <v>0</v>
      </c>
    </row>
    <row r="70" spans="1:10" x14ac:dyDescent="0.2">
      <c r="A70" s="103" t="s">
        <v>326</v>
      </c>
      <c r="B70" s="106"/>
      <c r="C70" s="106"/>
      <c r="D70" s="106"/>
      <c r="E70" s="105"/>
      <c r="F70" s="106"/>
      <c r="G70" s="115">
        <f t="shared" si="12"/>
        <v>0</v>
      </c>
      <c r="H70" s="106"/>
      <c r="I70" s="106"/>
      <c r="J70" s="115" t="str">
        <f t="shared" si="13"/>
        <v>0</v>
      </c>
    </row>
    <row r="71" spans="1:10" x14ac:dyDescent="0.2">
      <c r="A71" s="106" t="s">
        <v>335</v>
      </c>
      <c r="B71" s="106"/>
      <c r="C71" s="103"/>
      <c r="D71" s="106"/>
      <c r="E71" s="105"/>
      <c r="F71" s="106"/>
      <c r="G71" s="115">
        <f t="shared" si="12"/>
        <v>0</v>
      </c>
      <c r="H71" s="106"/>
      <c r="I71" s="106"/>
      <c r="J71" s="115" t="str">
        <f t="shared" si="13"/>
        <v>0</v>
      </c>
    </row>
    <row r="72" spans="1:10" x14ac:dyDescent="0.2">
      <c r="A72" s="103" t="s">
        <v>331</v>
      </c>
      <c r="B72" s="106"/>
      <c r="C72" s="103"/>
      <c r="D72" s="106"/>
      <c r="E72" s="105"/>
      <c r="F72" s="106"/>
      <c r="G72" s="115">
        <f t="shared" si="12"/>
        <v>0</v>
      </c>
      <c r="H72" s="106"/>
      <c r="I72" s="106"/>
      <c r="J72" s="115" t="str">
        <f t="shared" si="13"/>
        <v>0</v>
      </c>
    </row>
    <row r="73" spans="1:10" x14ac:dyDescent="0.2">
      <c r="A73" s="103" t="s">
        <v>191</v>
      </c>
      <c r="B73" s="106"/>
      <c r="C73" s="103"/>
      <c r="D73" s="106"/>
      <c r="E73" s="105"/>
      <c r="F73" s="106"/>
      <c r="G73" s="115">
        <f t="shared" si="12"/>
        <v>0</v>
      </c>
      <c r="H73" s="106"/>
      <c r="I73" s="106"/>
      <c r="J73" s="115" t="str">
        <f t="shared" si="13"/>
        <v>0</v>
      </c>
    </row>
    <row r="74" spans="1:10" x14ac:dyDescent="0.2">
      <c r="A74" s="106" t="s">
        <v>191</v>
      </c>
      <c r="B74" s="106"/>
      <c r="C74" s="103"/>
      <c r="D74" s="106"/>
      <c r="E74" s="105"/>
      <c r="F74" s="106"/>
      <c r="G74" s="115">
        <f t="shared" si="12"/>
        <v>0</v>
      </c>
      <c r="H74" s="106"/>
      <c r="I74" s="106"/>
      <c r="J74" s="115" t="str">
        <f t="shared" si="13"/>
        <v>0</v>
      </c>
    </row>
  </sheetData>
  <sheetProtection password="F400" sheet="1" objects="1" scenarios="1" selectLockedCells="1"/>
  <mergeCells count="6">
    <mergeCell ref="D7:G7"/>
    <mergeCell ref="H7:J7"/>
    <mergeCell ref="A7:A8"/>
    <mergeCell ref="C7:C8"/>
    <mergeCell ref="B3:G4"/>
    <mergeCell ref="C5:G5"/>
  </mergeCells>
  <phoneticPr fontId="26" type="noConversion"/>
  <dataValidations count="6">
    <dataValidation type="list" allowBlank="1" showInputMessage="1" showErrorMessage="1" sqref="C10:C21 C31:C32 C44:C45">
      <formula1>NSPCORE</formula1>
    </dataValidation>
    <dataValidation type="list" allowBlank="1" showInputMessage="1" showErrorMessage="1" sqref="C23:C30 C33:C34">
      <formula1>NSPADD</formula1>
    </dataValidation>
    <dataValidation type="list" allowBlank="1" showInputMessage="1" showErrorMessage="1" sqref="C36:C43 C46:C47">
      <formula1>NSPNON</formula1>
    </dataValidation>
    <dataValidation type="list" allowBlank="1" showInputMessage="1" showErrorMessage="1" sqref="C49:C56">
      <formula1>OSTCORE</formula1>
    </dataValidation>
    <dataValidation type="list" allowBlank="1" showInputMessage="1" showErrorMessage="1" sqref="C58:C65">
      <formula1>OSTADD</formula1>
    </dataValidation>
    <dataValidation type="list" allowBlank="1" showInputMessage="1" showErrorMessage="1" sqref="C67:C74">
      <formula1>OSTNON</formula1>
    </dataValidation>
  </dataValidations>
  <pageMargins left="0.7" right="0.7" top="0.75" bottom="0.75" header="0.3" footer="0.3"/>
  <pageSetup orientation="portrait" horizontalDpi="4294967292" verticalDpi="4294967292"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F65"/>
  <sheetViews>
    <sheetView zoomScale="90" zoomScaleNormal="90" workbookViewId="0">
      <selection activeCell="A63" sqref="A63"/>
    </sheetView>
  </sheetViews>
  <sheetFormatPr defaultColWidth="8.85546875" defaultRowHeight="14.25" x14ac:dyDescent="0.2"/>
  <cols>
    <col min="1" max="1" width="38.42578125" style="84" customWidth="1"/>
    <col min="2" max="2" width="32.42578125" style="84" customWidth="1"/>
    <col min="3" max="3" width="28.85546875" style="118" customWidth="1"/>
    <col min="4" max="4" width="21.28515625" style="118" customWidth="1"/>
    <col min="5" max="5" width="31.28515625" style="118" customWidth="1"/>
    <col min="6" max="6" width="26.140625" style="84" customWidth="1"/>
    <col min="7" max="16384" width="8.85546875" style="84"/>
  </cols>
  <sheetData>
    <row r="1" spans="1:6" ht="81" x14ac:dyDescent="0.3">
      <c r="A1" s="146" t="s">
        <v>75</v>
      </c>
      <c r="C1" s="119"/>
      <c r="D1" s="119"/>
      <c r="E1" s="119"/>
    </row>
    <row r="3" spans="1:6" ht="57.75" customHeight="1" x14ac:dyDescent="0.2">
      <c r="B3" s="241" t="s">
        <v>555</v>
      </c>
      <c r="C3" s="242"/>
      <c r="D3" s="242"/>
      <c r="E3" s="242"/>
      <c r="F3" s="243"/>
    </row>
    <row r="4" spans="1:6" ht="42" customHeight="1" x14ac:dyDescent="0.2">
      <c r="B4" s="244"/>
      <c r="C4" s="245"/>
      <c r="D4" s="245"/>
      <c r="E4" s="245"/>
      <c r="F4" s="246"/>
    </row>
    <row r="5" spans="1:6" ht="48" customHeight="1" x14ac:dyDescent="0.2">
      <c r="B5" s="311" t="s">
        <v>336</v>
      </c>
      <c r="C5" s="312"/>
      <c r="D5" s="292" t="s">
        <v>337</v>
      </c>
      <c r="E5" s="293"/>
      <c r="F5" s="294"/>
    </row>
    <row r="7" spans="1:6" ht="76.5" customHeight="1" x14ac:dyDescent="0.2">
      <c r="B7" s="164" t="s">
        <v>529</v>
      </c>
      <c r="C7" s="165" t="s">
        <v>530</v>
      </c>
      <c r="D7" s="165" t="s">
        <v>296</v>
      </c>
      <c r="E7" s="165" t="s">
        <v>531</v>
      </c>
    </row>
    <row r="8" spans="1:6" ht="20.25" customHeight="1" x14ac:dyDescent="0.3">
      <c r="A8" s="308" t="s">
        <v>532</v>
      </c>
      <c r="B8" s="309"/>
      <c r="C8" s="309"/>
      <c r="D8" s="309"/>
      <c r="E8" s="310"/>
    </row>
    <row r="9" spans="1:6" x14ac:dyDescent="0.2">
      <c r="A9" s="103" t="s">
        <v>338</v>
      </c>
      <c r="B9" s="106"/>
      <c r="C9" s="114"/>
      <c r="D9" s="134" t="str">
        <f>IFERROR(B9/C9,"0")</f>
        <v>0</v>
      </c>
      <c r="E9" s="114"/>
    </row>
    <row r="10" spans="1:6" x14ac:dyDescent="0.2">
      <c r="A10" s="103" t="s">
        <v>339</v>
      </c>
      <c r="B10" s="106"/>
      <c r="C10" s="114"/>
      <c r="D10" s="134" t="str">
        <f t="shared" ref="D10:D58" si="0">IFERROR(B10/C10,"0")</f>
        <v>0</v>
      </c>
      <c r="E10" s="114"/>
    </row>
    <row r="11" spans="1:6" x14ac:dyDescent="0.2">
      <c r="A11" s="103" t="s">
        <v>340</v>
      </c>
      <c r="B11" s="106"/>
      <c r="C11" s="114"/>
      <c r="D11" s="134" t="str">
        <f t="shared" si="0"/>
        <v>0</v>
      </c>
      <c r="E11" s="114"/>
    </row>
    <row r="12" spans="1:6" x14ac:dyDescent="0.2">
      <c r="A12" s="103" t="s">
        <v>341</v>
      </c>
      <c r="B12" s="106"/>
      <c r="C12" s="114"/>
      <c r="D12" s="134" t="str">
        <f t="shared" si="0"/>
        <v>0</v>
      </c>
      <c r="E12" s="114"/>
    </row>
    <row r="13" spans="1:6" ht="28.5" x14ac:dyDescent="0.2">
      <c r="A13" s="103" t="s">
        <v>342</v>
      </c>
      <c r="B13" s="106"/>
      <c r="C13" s="114"/>
      <c r="D13" s="134" t="str">
        <f t="shared" si="0"/>
        <v>0</v>
      </c>
      <c r="E13" s="114"/>
    </row>
    <row r="14" spans="1:6" x14ac:dyDescent="0.2">
      <c r="A14" s="103" t="s">
        <v>533</v>
      </c>
      <c r="B14" s="106"/>
      <c r="C14" s="114"/>
      <c r="D14" s="134" t="str">
        <f t="shared" si="0"/>
        <v>0</v>
      </c>
      <c r="E14" s="114"/>
    </row>
    <row r="15" spans="1:6" x14ac:dyDescent="0.2">
      <c r="A15" s="103" t="s">
        <v>343</v>
      </c>
      <c r="B15" s="106"/>
      <c r="C15" s="114"/>
      <c r="D15" s="134" t="str">
        <f t="shared" si="0"/>
        <v>0</v>
      </c>
      <c r="E15" s="114"/>
    </row>
    <row r="16" spans="1:6" x14ac:dyDescent="0.2">
      <c r="A16" s="103" t="s">
        <v>534</v>
      </c>
      <c r="B16" s="106"/>
      <c r="C16" s="114"/>
      <c r="D16" s="134" t="str">
        <f t="shared" si="0"/>
        <v>0</v>
      </c>
      <c r="E16" s="114"/>
    </row>
    <row r="17" spans="1:5" x14ac:dyDescent="0.2">
      <c r="A17" s="103" t="s">
        <v>344</v>
      </c>
      <c r="B17" s="106"/>
      <c r="C17" s="114"/>
      <c r="D17" s="134" t="str">
        <f t="shared" si="0"/>
        <v>0</v>
      </c>
      <c r="E17" s="114"/>
    </row>
    <row r="18" spans="1:5" x14ac:dyDescent="0.2">
      <c r="A18" s="103" t="s">
        <v>345</v>
      </c>
      <c r="B18" s="106"/>
      <c r="C18" s="114"/>
      <c r="D18" s="134" t="str">
        <f t="shared" si="0"/>
        <v>0</v>
      </c>
      <c r="E18" s="114"/>
    </row>
    <row r="19" spans="1:5" x14ac:dyDescent="0.2">
      <c r="A19" s="106" t="s">
        <v>346</v>
      </c>
      <c r="B19" s="106"/>
      <c r="C19" s="114"/>
      <c r="D19" s="134" t="str">
        <f t="shared" si="0"/>
        <v>0</v>
      </c>
      <c r="E19" s="114"/>
    </row>
    <row r="20" spans="1:5" x14ac:dyDescent="0.2">
      <c r="A20" s="106" t="s">
        <v>347</v>
      </c>
      <c r="B20" s="106"/>
      <c r="C20" s="114"/>
      <c r="D20" s="134" t="str">
        <f t="shared" si="0"/>
        <v>0</v>
      </c>
      <c r="E20" s="114"/>
    </row>
    <row r="21" spans="1:5" x14ac:dyDescent="0.2">
      <c r="A21" s="106" t="s">
        <v>348</v>
      </c>
      <c r="B21" s="106"/>
      <c r="C21" s="114"/>
      <c r="D21" s="134" t="str">
        <f t="shared" si="0"/>
        <v>0</v>
      </c>
      <c r="E21" s="114"/>
    </row>
    <row r="22" spans="1:5" x14ac:dyDescent="0.2">
      <c r="A22" s="106" t="s">
        <v>349</v>
      </c>
      <c r="B22" s="106"/>
      <c r="C22" s="114"/>
      <c r="D22" s="134" t="str">
        <f t="shared" si="0"/>
        <v>0</v>
      </c>
      <c r="E22" s="114"/>
    </row>
    <row r="23" spans="1:5" x14ac:dyDescent="0.2">
      <c r="A23" s="106" t="s">
        <v>350</v>
      </c>
      <c r="B23" s="106"/>
      <c r="C23" s="114"/>
      <c r="D23" s="134" t="str">
        <f t="shared" si="0"/>
        <v>0</v>
      </c>
      <c r="E23" s="114"/>
    </row>
    <row r="24" spans="1:5" x14ac:dyDescent="0.2">
      <c r="A24" s="106" t="s">
        <v>351</v>
      </c>
      <c r="B24" s="106"/>
      <c r="C24" s="114"/>
      <c r="D24" s="134" t="str">
        <f t="shared" si="0"/>
        <v>0</v>
      </c>
      <c r="E24" s="114"/>
    </row>
    <row r="25" spans="1:5" x14ac:dyDescent="0.2">
      <c r="A25" s="106" t="s">
        <v>352</v>
      </c>
      <c r="B25" s="106"/>
      <c r="C25" s="114"/>
      <c r="D25" s="134" t="str">
        <f t="shared" si="0"/>
        <v>0</v>
      </c>
      <c r="E25" s="114"/>
    </row>
    <row r="26" spans="1:5" x14ac:dyDescent="0.2">
      <c r="A26" s="106" t="s">
        <v>353</v>
      </c>
      <c r="B26" s="106"/>
      <c r="C26" s="114"/>
      <c r="D26" s="134" t="str">
        <f t="shared" si="0"/>
        <v>0</v>
      </c>
      <c r="E26" s="114"/>
    </row>
    <row r="27" spans="1:5" x14ac:dyDescent="0.2">
      <c r="A27" s="106" t="s">
        <v>354</v>
      </c>
      <c r="B27" s="106"/>
      <c r="C27" s="114"/>
      <c r="D27" s="134" t="str">
        <f t="shared" si="0"/>
        <v>0</v>
      </c>
      <c r="E27" s="114"/>
    </row>
    <row r="28" spans="1:5" x14ac:dyDescent="0.2">
      <c r="A28" s="106" t="s">
        <v>355</v>
      </c>
      <c r="B28" s="106"/>
      <c r="C28" s="114"/>
      <c r="D28" s="134" t="str">
        <f t="shared" si="0"/>
        <v>0</v>
      </c>
      <c r="E28" s="114"/>
    </row>
    <row r="29" spans="1:5" x14ac:dyDescent="0.2">
      <c r="A29" s="106" t="s">
        <v>356</v>
      </c>
      <c r="B29" s="106"/>
      <c r="C29" s="114"/>
      <c r="D29" s="134" t="str">
        <f t="shared" si="0"/>
        <v>0</v>
      </c>
      <c r="E29" s="114"/>
    </row>
    <row r="30" spans="1:5" x14ac:dyDescent="0.2">
      <c r="A30" s="106" t="s">
        <v>357</v>
      </c>
      <c r="B30" s="106"/>
      <c r="C30" s="114"/>
      <c r="D30" s="134" t="str">
        <f t="shared" si="0"/>
        <v>0</v>
      </c>
      <c r="E30" s="114"/>
    </row>
    <row r="31" spans="1:5" x14ac:dyDescent="0.2">
      <c r="A31" s="106" t="s">
        <v>358</v>
      </c>
      <c r="B31" s="106"/>
      <c r="C31" s="114"/>
      <c r="D31" s="134" t="str">
        <f t="shared" si="0"/>
        <v>0</v>
      </c>
      <c r="E31" s="114"/>
    </row>
    <row r="32" spans="1:5" x14ac:dyDescent="0.2">
      <c r="A32" s="106" t="s">
        <v>359</v>
      </c>
      <c r="B32" s="106"/>
      <c r="C32" s="114"/>
      <c r="D32" s="134" t="str">
        <f t="shared" si="0"/>
        <v>0</v>
      </c>
      <c r="E32" s="114"/>
    </row>
    <row r="33" spans="1:5" x14ac:dyDescent="0.2">
      <c r="A33" s="106" t="s">
        <v>360</v>
      </c>
      <c r="B33" s="106"/>
      <c r="C33" s="114"/>
      <c r="D33" s="134" t="str">
        <f t="shared" si="0"/>
        <v>0</v>
      </c>
      <c r="E33" s="114"/>
    </row>
    <row r="34" spans="1:5" x14ac:dyDescent="0.2">
      <c r="A34" s="106" t="s">
        <v>361</v>
      </c>
      <c r="B34" s="106"/>
      <c r="C34" s="114"/>
      <c r="D34" s="134" t="str">
        <f t="shared" si="0"/>
        <v>0</v>
      </c>
      <c r="E34" s="114"/>
    </row>
    <row r="35" spans="1:5" x14ac:dyDescent="0.2">
      <c r="A35" s="106" t="s">
        <v>312</v>
      </c>
      <c r="B35" s="106"/>
      <c r="C35" s="114"/>
      <c r="D35" s="134" t="str">
        <f t="shared" si="0"/>
        <v>0</v>
      </c>
      <c r="E35" s="114"/>
    </row>
    <row r="36" spans="1:5" x14ac:dyDescent="0.2">
      <c r="A36" s="106" t="s">
        <v>191</v>
      </c>
      <c r="B36" s="106"/>
      <c r="C36" s="114"/>
      <c r="D36" s="134" t="str">
        <f t="shared" si="0"/>
        <v>0</v>
      </c>
      <c r="E36" s="114"/>
    </row>
    <row r="37" spans="1:5" x14ac:dyDescent="0.2">
      <c r="A37" s="106" t="s">
        <v>191</v>
      </c>
      <c r="B37" s="106"/>
      <c r="C37" s="114"/>
      <c r="D37" s="134" t="str">
        <f t="shared" si="0"/>
        <v>0</v>
      </c>
      <c r="E37" s="114"/>
    </row>
    <row r="38" spans="1:5" x14ac:dyDescent="0.2">
      <c r="A38" s="106" t="s">
        <v>191</v>
      </c>
      <c r="B38" s="106"/>
      <c r="C38" s="114"/>
      <c r="D38" s="134" t="str">
        <f t="shared" si="0"/>
        <v>0</v>
      </c>
      <c r="E38" s="114"/>
    </row>
    <row r="39" spans="1:5" ht="20.25" customHeight="1" x14ac:dyDescent="0.3">
      <c r="A39" s="305" t="s">
        <v>535</v>
      </c>
      <c r="B39" s="306"/>
      <c r="C39" s="306"/>
      <c r="D39" s="306"/>
      <c r="E39" s="307"/>
    </row>
    <row r="40" spans="1:5" x14ac:dyDescent="0.2">
      <c r="A40" s="103" t="s">
        <v>338</v>
      </c>
      <c r="B40" s="106"/>
      <c r="C40" s="114"/>
      <c r="D40" s="134" t="str">
        <f t="shared" si="0"/>
        <v>0</v>
      </c>
      <c r="E40" s="114"/>
    </row>
    <row r="41" spans="1:5" x14ac:dyDescent="0.2">
      <c r="A41" s="103" t="s">
        <v>339</v>
      </c>
      <c r="B41" s="106"/>
      <c r="C41" s="114"/>
      <c r="D41" s="134" t="str">
        <f t="shared" si="0"/>
        <v>0</v>
      </c>
      <c r="E41" s="114"/>
    </row>
    <row r="42" spans="1:5" x14ac:dyDescent="0.2">
      <c r="A42" s="106" t="s">
        <v>340</v>
      </c>
      <c r="B42" s="106"/>
      <c r="C42" s="114"/>
      <c r="D42" s="134" t="str">
        <f t="shared" si="0"/>
        <v>0</v>
      </c>
      <c r="E42" s="114"/>
    </row>
    <row r="43" spans="1:5" ht="28.5" x14ac:dyDescent="0.2">
      <c r="A43" s="103" t="s">
        <v>342</v>
      </c>
      <c r="B43" s="106"/>
      <c r="C43" s="114"/>
      <c r="D43" s="134" t="str">
        <f t="shared" si="0"/>
        <v>0</v>
      </c>
      <c r="E43" s="114"/>
    </row>
    <row r="44" spans="1:5" x14ac:dyDescent="0.2">
      <c r="A44" s="106" t="s">
        <v>362</v>
      </c>
      <c r="B44" s="106"/>
      <c r="C44" s="114"/>
      <c r="D44" s="134" t="str">
        <f t="shared" si="0"/>
        <v>0</v>
      </c>
      <c r="E44" s="114"/>
    </row>
    <row r="45" spans="1:5" x14ac:dyDescent="0.2">
      <c r="A45" s="106" t="s">
        <v>363</v>
      </c>
      <c r="B45" s="106"/>
      <c r="C45" s="114"/>
      <c r="D45" s="134" t="str">
        <f t="shared" si="0"/>
        <v>0</v>
      </c>
      <c r="E45" s="114"/>
    </row>
    <row r="46" spans="1:5" x14ac:dyDescent="0.2">
      <c r="A46" s="106" t="s">
        <v>347</v>
      </c>
      <c r="B46" s="106"/>
      <c r="C46" s="114"/>
      <c r="D46" s="134" t="str">
        <f t="shared" si="0"/>
        <v>0</v>
      </c>
      <c r="E46" s="114"/>
    </row>
    <row r="47" spans="1:5" x14ac:dyDescent="0.2">
      <c r="A47" s="106" t="s">
        <v>348</v>
      </c>
      <c r="B47" s="106"/>
      <c r="C47" s="114"/>
      <c r="D47" s="134" t="str">
        <f t="shared" si="0"/>
        <v>0</v>
      </c>
      <c r="E47" s="114"/>
    </row>
    <row r="48" spans="1:5" x14ac:dyDescent="0.2">
      <c r="A48" s="106" t="s">
        <v>349</v>
      </c>
      <c r="B48" s="106"/>
      <c r="C48" s="114"/>
      <c r="D48" s="134" t="str">
        <f t="shared" si="0"/>
        <v>0</v>
      </c>
      <c r="E48" s="114"/>
    </row>
    <row r="49" spans="1:5" x14ac:dyDescent="0.2">
      <c r="A49" s="106" t="s">
        <v>364</v>
      </c>
      <c r="B49" s="106"/>
      <c r="C49" s="114"/>
      <c r="D49" s="134" t="str">
        <f t="shared" si="0"/>
        <v>0</v>
      </c>
      <c r="E49" s="114"/>
    </row>
    <row r="50" spans="1:5" x14ac:dyDescent="0.2">
      <c r="A50" s="106" t="s">
        <v>365</v>
      </c>
      <c r="B50" s="106"/>
      <c r="C50" s="114"/>
      <c r="D50" s="134" t="str">
        <f t="shared" si="0"/>
        <v>0</v>
      </c>
      <c r="E50" s="114"/>
    </row>
    <row r="51" spans="1:5" x14ac:dyDescent="0.2">
      <c r="A51" s="106" t="s">
        <v>366</v>
      </c>
      <c r="B51" s="106"/>
      <c r="C51" s="114"/>
      <c r="D51" s="134" t="str">
        <f t="shared" si="0"/>
        <v>0</v>
      </c>
      <c r="E51" s="114"/>
    </row>
    <row r="52" spans="1:5" x14ac:dyDescent="0.2">
      <c r="A52" s="106" t="s">
        <v>367</v>
      </c>
      <c r="B52" s="106"/>
      <c r="C52" s="114"/>
      <c r="D52" s="134" t="str">
        <f t="shared" si="0"/>
        <v>0</v>
      </c>
      <c r="E52" s="114"/>
    </row>
    <row r="53" spans="1:5" x14ac:dyDescent="0.2">
      <c r="A53" s="106" t="s">
        <v>368</v>
      </c>
      <c r="B53" s="106"/>
      <c r="C53" s="114"/>
      <c r="D53" s="134" t="str">
        <f t="shared" si="0"/>
        <v>0</v>
      </c>
      <c r="E53" s="114"/>
    </row>
    <row r="54" spans="1:5" x14ac:dyDescent="0.2">
      <c r="A54" s="106" t="s">
        <v>350</v>
      </c>
      <c r="B54" s="106"/>
      <c r="C54" s="114"/>
      <c r="D54" s="134" t="str">
        <f t="shared" si="0"/>
        <v>0</v>
      </c>
      <c r="E54" s="114"/>
    </row>
    <row r="55" spans="1:5" x14ac:dyDescent="0.2">
      <c r="A55" s="106" t="s">
        <v>344</v>
      </c>
      <c r="B55" s="106"/>
      <c r="C55" s="114"/>
      <c r="D55" s="134" t="str">
        <f t="shared" si="0"/>
        <v>0</v>
      </c>
      <c r="E55" s="114"/>
    </row>
    <row r="56" spans="1:5" x14ac:dyDescent="0.2">
      <c r="A56" s="106" t="s">
        <v>369</v>
      </c>
      <c r="B56" s="106"/>
      <c r="C56" s="114"/>
      <c r="D56" s="134" t="str">
        <f t="shared" si="0"/>
        <v>0</v>
      </c>
      <c r="E56" s="114"/>
    </row>
    <row r="57" spans="1:5" x14ac:dyDescent="0.2">
      <c r="A57" s="106" t="s">
        <v>345</v>
      </c>
      <c r="B57" s="106"/>
      <c r="C57" s="114"/>
      <c r="D57" s="134" t="str">
        <f t="shared" si="0"/>
        <v>0</v>
      </c>
      <c r="E57" s="114"/>
    </row>
    <row r="58" spans="1:5" x14ac:dyDescent="0.2">
      <c r="A58" s="106" t="s">
        <v>346</v>
      </c>
      <c r="B58" s="106"/>
      <c r="C58" s="114"/>
      <c r="D58" s="134" t="str">
        <f t="shared" si="0"/>
        <v>0</v>
      </c>
      <c r="E58" s="114"/>
    </row>
    <row r="59" spans="1:5" x14ac:dyDescent="0.2">
      <c r="A59" s="106" t="s">
        <v>358</v>
      </c>
      <c r="B59" s="106"/>
      <c r="C59" s="114"/>
      <c r="D59" s="134" t="str">
        <f t="shared" ref="D59:D65" si="1">IFERROR(B59/C59,"0")</f>
        <v>0</v>
      </c>
      <c r="E59" s="114"/>
    </row>
    <row r="60" spans="1:5" x14ac:dyDescent="0.2">
      <c r="A60" s="106" t="s">
        <v>351</v>
      </c>
      <c r="B60" s="106"/>
      <c r="C60" s="114"/>
      <c r="D60" s="134" t="str">
        <f t="shared" si="1"/>
        <v>0</v>
      </c>
      <c r="E60" s="114"/>
    </row>
    <row r="61" spans="1:5" ht="28.5" x14ac:dyDescent="0.2">
      <c r="A61" s="106" t="s">
        <v>370</v>
      </c>
      <c r="B61" s="106"/>
      <c r="C61" s="114"/>
      <c r="D61" s="134" t="str">
        <f t="shared" si="1"/>
        <v>0</v>
      </c>
      <c r="E61" s="114"/>
    </row>
    <row r="62" spans="1:5" ht="28.5" x14ac:dyDescent="0.2">
      <c r="A62" s="106" t="s">
        <v>371</v>
      </c>
      <c r="B62" s="106"/>
      <c r="C62" s="114"/>
      <c r="D62" s="134" t="str">
        <f t="shared" si="1"/>
        <v>0</v>
      </c>
      <c r="E62" s="114"/>
    </row>
    <row r="63" spans="1:5" x14ac:dyDescent="0.2">
      <c r="A63" s="106" t="s">
        <v>191</v>
      </c>
      <c r="B63" s="106"/>
      <c r="C63" s="114"/>
      <c r="D63" s="134" t="str">
        <f t="shared" si="1"/>
        <v>0</v>
      </c>
      <c r="E63" s="114"/>
    </row>
    <row r="64" spans="1:5" x14ac:dyDescent="0.2">
      <c r="A64" s="106" t="s">
        <v>191</v>
      </c>
      <c r="B64" s="106"/>
      <c r="C64" s="114"/>
      <c r="D64" s="134" t="str">
        <f t="shared" si="1"/>
        <v>0</v>
      </c>
      <c r="E64" s="114"/>
    </row>
    <row r="65" spans="1:5" x14ac:dyDescent="0.2">
      <c r="A65" s="106" t="s">
        <v>191</v>
      </c>
      <c r="B65" s="106"/>
      <c r="C65" s="114"/>
      <c r="D65" s="134" t="str">
        <f t="shared" si="1"/>
        <v>0</v>
      </c>
      <c r="E65" s="114"/>
    </row>
  </sheetData>
  <sheetProtection password="F400" sheet="1" objects="1" scenarios="1" selectLockedCells="1"/>
  <mergeCells count="5">
    <mergeCell ref="B3:F4"/>
    <mergeCell ref="A39:E39"/>
    <mergeCell ref="A8:E8"/>
    <mergeCell ref="B5:C5"/>
    <mergeCell ref="D5:F5"/>
  </mergeCells>
  <dataValidations count="2">
    <dataValidation type="whole" operator="greaterThanOrEqual" allowBlank="1" showInputMessage="1" showErrorMessage="1" error="Must enter total number. If 1 per site, enter how many sites there are under the program." sqref="E9:E38 E63:E64">
      <formula1>0</formula1>
    </dataValidation>
    <dataValidation type="whole" operator="greaterThanOrEqual" allowBlank="1" showInputMessage="1" showErrorMessage="1" error="Enter total number only. If 1 per site, enter the total number of sites under program." sqref="E40:E62 E65">
      <formula1>0</formula1>
    </dataValidation>
  </dataValidations>
  <pageMargins left="0.7" right="0.7" top="0.75" bottom="0.75" header="0.3" footer="0.3"/>
  <pageSetup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162"/>
  <sheetViews>
    <sheetView zoomScale="90" zoomScaleNormal="90" workbookViewId="0">
      <selection activeCell="J21" sqref="J21"/>
    </sheetView>
  </sheetViews>
  <sheetFormatPr defaultColWidth="8.85546875" defaultRowHeight="14.25" x14ac:dyDescent="0.2"/>
  <cols>
    <col min="1" max="1" width="28.7109375" style="17" customWidth="1"/>
    <col min="2" max="2" width="20" style="17" customWidth="1"/>
    <col min="3" max="3" width="20.140625" style="17" customWidth="1"/>
    <col min="4" max="4" width="18.28515625" style="17" customWidth="1"/>
    <col min="5" max="5" width="18.140625" style="17" customWidth="1"/>
    <col min="6" max="7" width="14" style="17" customWidth="1"/>
    <col min="8" max="8" width="30.5703125" style="17" customWidth="1"/>
    <col min="9" max="9" width="18" style="17" customWidth="1"/>
    <col min="10" max="10" width="19.7109375" style="17" customWidth="1"/>
    <col min="11" max="11" width="19.5703125" style="17" customWidth="1"/>
    <col min="12" max="12" width="18.5703125" style="17" customWidth="1"/>
    <col min="13" max="13" width="17.42578125" style="17" customWidth="1"/>
    <col min="14" max="15" width="13.28515625" style="17" customWidth="1"/>
    <col min="16" max="16" width="19.7109375" style="17" customWidth="1"/>
    <col min="17" max="17" width="14.28515625" style="17" customWidth="1"/>
    <col min="18" max="18" width="18.5703125" style="17" customWidth="1"/>
    <col min="19" max="19" width="17.42578125" style="17" customWidth="1"/>
    <col min="20" max="21" width="13.28515625" style="17" customWidth="1"/>
    <col min="22" max="22" width="12.85546875" style="17" customWidth="1"/>
    <col min="23" max="23" width="8.85546875" style="17" hidden="1" customWidth="1"/>
    <col min="24" max="24" width="11.7109375" style="17" hidden="1" customWidth="1"/>
    <col min="25" max="25" width="10.28515625" style="17" hidden="1" customWidth="1"/>
    <col min="26" max="16384" width="8.85546875" style="17"/>
  </cols>
  <sheetData>
    <row r="1" spans="1:25" ht="20.25" customHeight="1" x14ac:dyDescent="0.3">
      <c r="A1" s="313" t="s">
        <v>536</v>
      </c>
      <c r="B1" s="313"/>
      <c r="C1" s="203"/>
      <c r="D1" s="28"/>
      <c r="E1" s="28"/>
      <c r="F1" s="28"/>
      <c r="G1" s="28"/>
      <c r="H1" s="28"/>
    </row>
    <row r="2" spans="1:25" ht="20.25" x14ac:dyDescent="0.3">
      <c r="A2" s="28"/>
      <c r="B2" s="28"/>
      <c r="C2" s="28"/>
      <c r="D2" s="28"/>
      <c r="E2" s="28"/>
      <c r="F2" s="28"/>
      <c r="G2" s="28"/>
      <c r="H2" s="28"/>
    </row>
    <row r="3" spans="1:25" ht="30.75" customHeight="1" x14ac:dyDescent="0.2">
      <c r="A3" s="327" t="s">
        <v>538</v>
      </c>
      <c r="B3" s="328"/>
      <c r="C3" s="328"/>
      <c r="D3" s="328"/>
      <c r="E3" s="328"/>
      <c r="F3" s="328"/>
      <c r="G3" s="328"/>
      <c r="H3" s="328"/>
      <c r="I3" s="328"/>
      <c r="J3" s="329"/>
    </row>
    <row r="4" spans="1:25" ht="30" customHeight="1" x14ac:dyDescent="0.2">
      <c r="A4" s="330"/>
      <c r="B4" s="331"/>
      <c r="C4" s="331"/>
      <c r="D4" s="331"/>
      <c r="E4" s="331"/>
      <c r="F4" s="331"/>
      <c r="G4" s="331"/>
      <c r="H4" s="331"/>
      <c r="I4" s="331"/>
      <c r="J4" s="332"/>
    </row>
    <row r="5" spans="1:25" ht="46.5" customHeight="1" x14ac:dyDescent="0.2">
      <c r="A5" s="333"/>
      <c r="B5" s="334"/>
      <c r="C5" s="334"/>
      <c r="D5" s="334"/>
      <c r="E5" s="334"/>
      <c r="F5" s="334"/>
      <c r="G5" s="334"/>
      <c r="H5" s="334"/>
      <c r="I5" s="334"/>
      <c r="J5" s="335"/>
    </row>
    <row r="6" spans="1:25" ht="36.75" customHeight="1" x14ac:dyDescent="0.2">
      <c r="A6" s="73" t="s">
        <v>372</v>
      </c>
      <c r="B6" s="251" t="s">
        <v>539</v>
      </c>
      <c r="C6" s="322"/>
      <c r="D6" s="322"/>
      <c r="E6" s="323"/>
      <c r="F6" s="323"/>
      <c r="G6" s="323"/>
      <c r="H6" s="323"/>
      <c r="I6" s="323"/>
      <c r="J6" s="323"/>
    </row>
    <row r="7" spans="1:25" ht="30" x14ac:dyDescent="0.2">
      <c r="A7" s="35" t="s">
        <v>373</v>
      </c>
      <c r="B7" s="251" t="s">
        <v>378</v>
      </c>
      <c r="C7" s="322"/>
      <c r="D7" s="322"/>
      <c r="E7" s="323"/>
      <c r="F7" s="323"/>
      <c r="G7" s="323"/>
      <c r="H7" s="323"/>
      <c r="I7" s="323"/>
      <c r="J7" s="323"/>
    </row>
    <row r="8" spans="1:25" ht="15" x14ac:dyDescent="0.2">
      <c r="A8" s="35" t="s">
        <v>374</v>
      </c>
      <c r="B8" s="251" t="s">
        <v>379</v>
      </c>
      <c r="C8" s="322"/>
      <c r="D8" s="322"/>
      <c r="E8" s="323"/>
      <c r="F8" s="323"/>
      <c r="G8" s="323"/>
      <c r="H8" s="323"/>
      <c r="I8" s="323"/>
      <c r="J8" s="323"/>
    </row>
    <row r="9" spans="1:25" ht="14.1" customHeight="1" x14ac:dyDescent="0.2">
      <c r="A9" s="35" t="s">
        <v>375</v>
      </c>
      <c r="B9" s="251" t="s">
        <v>380</v>
      </c>
      <c r="C9" s="322"/>
      <c r="D9" s="322"/>
      <c r="E9" s="323"/>
      <c r="F9" s="323"/>
      <c r="G9" s="323"/>
      <c r="H9" s="323"/>
      <c r="I9" s="323"/>
      <c r="J9" s="323"/>
    </row>
    <row r="10" spans="1:25" ht="15" x14ac:dyDescent="0.2">
      <c r="A10" s="35" t="s">
        <v>376</v>
      </c>
      <c r="B10" s="251" t="s">
        <v>445</v>
      </c>
      <c r="C10" s="322"/>
      <c r="D10" s="322"/>
      <c r="E10" s="323"/>
      <c r="F10" s="323"/>
      <c r="G10" s="323"/>
      <c r="H10" s="323"/>
      <c r="I10" s="323"/>
      <c r="J10" s="323"/>
    </row>
    <row r="11" spans="1:25" ht="15" x14ac:dyDescent="0.2">
      <c r="A11" s="35" t="s">
        <v>377</v>
      </c>
      <c r="B11" s="251" t="s">
        <v>446</v>
      </c>
      <c r="C11" s="322"/>
      <c r="D11" s="322"/>
      <c r="E11" s="323"/>
      <c r="F11" s="323"/>
      <c r="G11" s="323"/>
      <c r="H11" s="323"/>
      <c r="I11" s="323"/>
      <c r="J11" s="323"/>
    </row>
    <row r="12" spans="1:25" ht="15" x14ac:dyDescent="0.2">
      <c r="A12" s="35" t="s">
        <v>381</v>
      </c>
      <c r="B12" s="251" t="s">
        <v>447</v>
      </c>
      <c r="C12" s="322"/>
      <c r="D12" s="322"/>
      <c r="E12" s="323"/>
      <c r="F12" s="323"/>
      <c r="G12" s="323"/>
      <c r="H12" s="323"/>
      <c r="I12" s="323"/>
      <c r="J12" s="323"/>
    </row>
    <row r="14" spans="1:25" ht="33" customHeight="1" x14ac:dyDescent="0.25">
      <c r="A14" s="324" t="s">
        <v>79</v>
      </c>
      <c r="B14" s="319" t="s">
        <v>537</v>
      </c>
      <c r="C14" s="320"/>
      <c r="D14" s="320"/>
      <c r="E14" s="320"/>
      <c r="F14" s="320"/>
      <c r="G14" s="321"/>
      <c r="H14" s="326" t="s">
        <v>80</v>
      </c>
      <c r="I14" s="316" t="s">
        <v>540</v>
      </c>
      <c r="J14" s="317"/>
      <c r="K14" s="317"/>
      <c r="L14" s="317"/>
      <c r="M14" s="317"/>
      <c r="N14" s="317"/>
      <c r="O14" s="318"/>
      <c r="P14" s="314" t="s">
        <v>541</v>
      </c>
      <c r="Q14" s="315"/>
      <c r="R14" s="315"/>
      <c r="S14" s="315"/>
      <c r="T14" s="315"/>
      <c r="U14" s="315"/>
    </row>
    <row r="15" spans="1:25" ht="62.25" customHeight="1" x14ac:dyDescent="0.25">
      <c r="A15" s="325"/>
      <c r="B15" s="166" t="s">
        <v>373</v>
      </c>
      <c r="C15" s="166" t="s">
        <v>374</v>
      </c>
      <c r="D15" s="166" t="s">
        <v>375</v>
      </c>
      <c r="E15" s="166" t="s">
        <v>376</v>
      </c>
      <c r="F15" s="166" t="s">
        <v>382</v>
      </c>
      <c r="G15" s="166" t="s">
        <v>383</v>
      </c>
      <c r="H15" s="326"/>
      <c r="I15" s="157" t="s">
        <v>407</v>
      </c>
      <c r="J15" s="147" t="s">
        <v>373</v>
      </c>
      <c r="K15" s="147" t="s">
        <v>374</v>
      </c>
      <c r="L15" s="30" t="s">
        <v>375</v>
      </c>
      <c r="M15" s="30" t="s">
        <v>376</v>
      </c>
      <c r="N15" s="147" t="s">
        <v>382</v>
      </c>
      <c r="O15" s="147" t="s">
        <v>383</v>
      </c>
      <c r="P15" s="147" t="s">
        <v>373</v>
      </c>
      <c r="Q15" s="147" t="s">
        <v>374</v>
      </c>
      <c r="R15" s="30" t="s">
        <v>375</v>
      </c>
      <c r="S15" s="30" t="s">
        <v>376</v>
      </c>
      <c r="T15" s="147" t="s">
        <v>382</v>
      </c>
      <c r="U15" s="147" t="s">
        <v>383</v>
      </c>
    </row>
    <row r="16" spans="1:25" ht="14.25" customHeight="1" x14ac:dyDescent="0.25">
      <c r="A16" s="33" t="s">
        <v>384</v>
      </c>
      <c r="B16" s="33"/>
      <c r="C16" s="34"/>
      <c r="D16" s="34"/>
      <c r="E16" s="34"/>
      <c r="F16" s="34"/>
      <c r="G16" s="34"/>
      <c r="H16" s="31" t="s">
        <v>406</v>
      </c>
      <c r="I16" s="39"/>
      <c r="J16" s="31"/>
      <c r="K16" s="32"/>
      <c r="L16" s="32"/>
      <c r="M16" s="32"/>
      <c r="N16" s="32"/>
      <c r="O16" s="32"/>
      <c r="P16" s="31"/>
      <c r="Q16" s="32"/>
      <c r="R16" s="32"/>
      <c r="S16" s="32"/>
      <c r="T16" s="32"/>
      <c r="U16" s="32"/>
      <c r="W16" s="54" t="s">
        <v>40</v>
      </c>
      <c r="X16" s="54" t="s">
        <v>42</v>
      </c>
      <c r="Y16" s="54" t="s">
        <v>41</v>
      </c>
    </row>
    <row r="17" spans="1:25" x14ac:dyDescent="0.2">
      <c r="A17" s="29" t="s">
        <v>393</v>
      </c>
      <c r="B17" s="29"/>
      <c r="C17" s="29"/>
      <c r="D17" s="29"/>
      <c r="E17" s="29"/>
      <c r="F17" s="29"/>
      <c r="G17" s="29"/>
      <c r="H17" s="29" t="s">
        <v>393</v>
      </c>
      <c r="I17" s="38"/>
      <c r="J17" s="29"/>
      <c r="K17" s="18"/>
      <c r="L17" s="18"/>
      <c r="M17" s="18"/>
      <c r="N17" s="18"/>
      <c r="O17" s="18"/>
      <c r="P17" s="29"/>
      <c r="Q17" s="29"/>
      <c r="R17" s="29"/>
      <c r="S17" s="29"/>
      <c r="T17" s="29"/>
      <c r="U17" s="29"/>
      <c r="W17" s="17">
        <f>B17+C17+D17+E17+F17+G17</f>
        <v>0</v>
      </c>
      <c r="X17" s="17">
        <f>(J17+K17+L17+M17+N17+O17)*I17</f>
        <v>0</v>
      </c>
      <c r="Y17" s="17">
        <f>P17+Q17+R17+S17+T17+U17</f>
        <v>0</v>
      </c>
    </row>
    <row r="18" spans="1:25" x14ac:dyDescent="0.2">
      <c r="A18" s="29" t="s">
        <v>394</v>
      </c>
      <c r="B18" s="29"/>
      <c r="C18" s="29"/>
      <c r="D18" s="29"/>
      <c r="E18" s="29"/>
      <c r="F18" s="29"/>
      <c r="G18" s="29"/>
      <c r="H18" s="29" t="s">
        <v>394</v>
      </c>
      <c r="I18" s="38"/>
      <c r="J18" s="29"/>
      <c r="K18" s="18"/>
      <c r="L18" s="18"/>
      <c r="M18" s="18"/>
      <c r="N18" s="18"/>
      <c r="O18" s="18"/>
      <c r="P18" s="29"/>
      <c r="Q18" s="29"/>
      <c r="R18" s="29"/>
      <c r="S18" s="29"/>
      <c r="T18" s="29"/>
      <c r="U18" s="29"/>
      <c r="W18" s="17">
        <f t="shared" ref="W18:W78" si="0">B18+C18+D18+E18+F18+G18</f>
        <v>0</v>
      </c>
      <c r="X18" s="17">
        <f t="shared" ref="X18:X78" si="1">(J18+K18+L18+M18+N18+O18)*I18</f>
        <v>0</v>
      </c>
      <c r="Y18" s="17">
        <f t="shared" ref="Y18:Y78" si="2">P18+Q18+R18+S18+T18+U18</f>
        <v>0</v>
      </c>
    </row>
    <row r="19" spans="1:25" x14ac:dyDescent="0.2">
      <c r="A19" s="29" t="s">
        <v>395</v>
      </c>
      <c r="B19" s="29"/>
      <c r="C19" s="29"/>
      <c r="D19" s="29"/>
      <c r="E19" s="29"/>
      <c r="F19" s="29"/>
      <c r="G19" s="29"/>
      <c r="H19" s="29" t="s">
        <v>395</v>
      </c>
      <c r="I19" s="38"/>
      <c r="J19" s="29"/>
      <c r="K19" s="18"/>
      <c r="L19" s="18"/>
      <c r="M19" s="18"/>
      <c r="N19" s="18"/>
      <c r="O19" s="18"/>
      <c r="P19" s="29"/>
      <c r="Q19" s="29"/>
      <c r="R19" s="29"/>
      <c r="S19" s="29"/>
      <c r="T19" s="29"/>
      <c r="U19" s="29"/>
      <c r="W19" s="17">
        <f t="shared" si="0"/>
        <v>0</v>
      </c>
      <c r="X19" s="17">
        <f t="shared" si="1"/>
        <v>0</v>
      </c>
      <c r="Y19" s="17">
        <f t="shared" si="2"/>
        <v>0</v>
      </c>
    </row>
    <row r="20" spans="1:25" x14ac:dyDescent="0.2">
      <c r="A20" s="29" t="s">
        <v>385</v>
      </c>
      <c r="B20" s="29"/>
      <c r="C20" s="18"/>
      <c r="D20" s="18"/>
      <c r="E20" s="18"/>
      <c r="F20" s="18"/>
      <c r="G20" s="18"/>
      <c r="H20" s="29" t="s">
        <v>385</v>
      </c>
      <c r="I20" s="38"/>
      <c r="J20" s="29"/>
      <c r="K20" s="18"/>
      <c r="L20" s="18"/>
      <c r="M20" s="18"/>
      <c r="N20" s="18"/>
      <c r="O20" s="18"/>
      <c r="P20" s="29"/>
      <c r="Q20" s="18"/>
      <c r="R20" s="18"/>
      <c r="S20" s="18"/>
      <c r="T20" s="18"/>
      <c r="U20" s="18"/>
      <c r="W20" s="17">
        <f t="shared" si="0"/>
        <v>0</v>
      </c>
      <c r="X20" s="17">
        <f t="shared" si="1"/>
        <v>0</v>
      </c>
      <c r="Y20" s="17">
        <f t="shared" si="2"/>
        <v>0</v>
      </c>
    </row>
    <row r="21" spans="1:25" x14ac:dyDescent="0.2">
      <c r="A21" s="29" t="s">
        <v>386</v>
      </c>
      <c r="B21" s="29"/>
      <c r="C21" s="18"/>
      <c r="D21" s="18"/>
      <c r="E21" s="18"/>
      <c r="F21" s="18"/>
      <c r="G21" s="18"/>
      <c r="H21" s="29" t="s">
        <v>386</v>
      </c>
      <c r="I21" s="38"/>
      <c r="J21" s="29"/>
      <c r="K21" s="18"/>
      <c r="L21" s="18"/>
      <c r="M21" s="18"/>
      <c r="N21" s="18"/>
      <c r="O21" s="18"/>
      <c r="P21" s="29"/>
      <c r="Q21" s="18"/>
      <c r="R21" s="18"/>
      <c r="S21" s="18"/>
      <c r="T21" s="18"/>
      <c r="U21" s="18"/>
      <c r="W21" s="17">
        <f t="shared" si="0"/>
        <v>0</v>
      </c>
      <c r="X21" s="17">
        <f t="shared" si="1"/>
        <v>0</v>
      </c>
      <c r="Y21" s="17">
        <f t="shared" si="2"/>
        <v>0</v>
      </c>
    </row>
    <row r="22" spans="1:25" x14ac:dyDescent="0.2">
      <c r="A22" s="29" t="s">
        <v>387</v>
      </c>
      <c r="B22" s="29"/>
      <c r="C22" s="18"/>
      <c r="D22" s="18"/>
      <c r="E22" s="18"/>
      <c r="F22" s="18"/>
      <c r="G22" s="18"/>
      <c r="H22" s="29" t="s">
        <v>387</v>
      </c>
      <c r="I22" s="38"/>
      <c r="J22" s="29"/>
      <c r="K22" s="18"/>
      <c r="L22" s="18"/>
      <c r="M22" s="18"/>
      <c r="N22" s="18"/>
      <c r="O22" s="18"/>
      <c r="P22" s="29"/>
      <c r="Q22" s="18"/>
      <c r="R22" s="18"/>
      <c r="S22" s="18"/>
      <c r="T22" s="18"/>
      <c r="U22" s="18"/>
      <c r="W22" s="17">
        <f t="shared" si="0"/>
        <v>0</v>
      </c>
      <c r="X22" s="17">
        <f t="shared" si="1"/>
        <v>0</v>
      </c>
      <c r="Y22" s="17">
        <f t="shared" si="2"/>
        <v>0</v>
      </c>
    </row>
    <row r="23" spans="1:25" x14ac:dyDescent="0.2">
      <c r="A23" s="29" t="s">
        <v>388</v>
      </c>
      <c r="B23" s="29"/>
      <c r="C23" s="18"/>
      <c r="D23" s="18"/>
      <c r="E23" s="18"/>
      <c r="F23" s="18"/>
      <c r="G23" s="18"/>
      <c r="H23" s="29" t="s">
        <v>388</v>
      </c>
      <c r="I23" s="38"/>
      <c r="J23" s="29"/>
      <c r="K23" s="18"/>
      <c r="L23" s="18"/>
      <c r="M23" s="18"/>
      <c r="N23" s="18"/>
      <c r="O23" s="18"/>
      <c r="P23" s="29"/>
      <c r="Q23" s="18"/>
      <c r="R23" s="18"/>
      <c r="S23" s="18"/>
      <c r="T23" s="18"/>
      <c r="U23" s="18"/>
      <c r="W23" s="17">
        <f t="shared" si="0"/>
        <v>0</v>
      </c>
      <c r="X23" s="17">
        <f t="shared" si="1"/>
        <v>0</v>
      </c>
      <c r="Y23" s="17">
        <f t="shared" si="2"/>
        <v>0</v>
      </c>
    </row>
    <row r="24" spans="1:25" x14ac:dyDescent="0.2">
      <c r="A24" s="29" t="s">
        <v>389</v>
      </c>
      <c r="B24" s="29"/>
      <c r="C24" s="18"/>
      <c r="D24" s="18"/>
      <c r="E24" s="18"/>
      <c r="F24" s="18"/>
      <c r="G24" s="18"/>
      <c r="H24" s="29" t="s">
        <v>389</v>
      </c>
      <c r="I24" s="38"/>
      <c r="J24" s="29"/>
      <c r="K24" s="18"/>
      <c r="L24" s="18"/>
      <c r="M24" s="18"/>
      <c r="N24" s="18"/>
      <c r="O24" s="18"/>
      <c r="P24" s="29"/>
      <c r="Q24" s="18"/>
      <c r="R24" s="18"/>
      <c r="S24" s="18"/>
      <c r="T24" s="18"/>
      <c r="U24" s="18"/>
      <c r="W24" s="17">
        <f t="shared" si="0"/>
        <v>0</v>
      </c>
      <c r="X24" s="17">
        <f t="shared" si="1"/>
        <v>0</v>
      </c>
      <c r="Y24" s="17">
        <f t="shared" si="2"/>
        <v>0</v>
      </c>
    </row>
    <row r="25" spans="1:25" x14ac:dyDescent="0.2">
      <c r="A25" s="29" t="s">
        <v>390</v>
      </c>
      <c r="B25" s="29"/>
      <c r="C25" s="18"/>
      <c r="D25" s="18"/>
      <c r="E25" s="18"/>
      <c r="F25" s="18"/>
      <c r="G25" s="18"/>
      <c r="H25" s="29" t="s">
        <v>390</v>
      </c>
      <c r="I25" s="38"/>
      <c r="J25" s="29"/>
      <c r="K25" s="18"/>
      <c r="L25" s="18"/>
      <c r="M25" s="18"/>
      <c r="N25" s="18"/>
      <c r="O25" s="18"/>
      <c r="P25" s="29"/>
      <c r="Q25" s="18"/>
      <c r="R25" s="18"/>
      <c r="S25" s="18"/>
      <c r="T25" s="18"/>
      <c r="U25" s="18"/>
      <c r="W25" s="17">
        <f t="shared" si="0"/>
        <v>0</v>
      </c>
      <c r="X25" s="17">
        <f t="shared" si="1"/>
        <v>0</v>
      </c>
      <c r="Y25" s="17">
        <f t="shared" si="2"/>
        <v>0</v>
      </c>
    </row>
    <row r="26" spans="1:25" x14ac:dyDescent="0.2">
      <c r="A26" s="29" t="s">
        <v>391</v>
      </c>
      <c r="B26" s="29"/>
      <c r="C26" s="18"/>
      <c r="D26" s="18"/>
      <c r="E26" s="18"/>
      <c r="F26" s="18"/>
      <c r="G26" s="18"/>
      <c r="H26" s="29" t="s">
        <v>391</v>
      </c>
      <c r="I26" s="38"/>
      <c r="J26" s="29"/>
      <c r="K26" s="18"/>
      <c r="L26" s="18"/>
      <c r="M26" s="18"/>
      <c r="N26" s="18"/>
      <c r="O26" s="18"/>
      <c r="P26" s="29"/>
      <c r="Q26" s="18"/>
      <c r="R26" s="18"/>
      <c r="S26" s="18"/>
      <c r="T26" s="18"/>
      <c r="U26" s="18"/>
      <c r="W26" s="17">
        <f t="shared" si="0"/>
        <v>0</v>
      </c>
      <c r="X26" s="17">
        <f t="shared" si="1"/>
        <v>0</v>
      </c>
      <c r="Y26" s="17">
        <f t="shared" si="2"/>
        <v>0</v>
      </c>
    </row>
    <row r="27" spans="1:25" x14ac:dyDescent="0.2">
      <c r="A27" s="29" t="s">
        <v>396</v>
      </c>
      <c r="B27" s="29"/>
      <c r="C27" s="18"/>
      <c r="D27" s="18"/>
      <c r="E27" s="18"/>
      <c r="F27" s="18"/>
      <c r="G27" s="18"/>
      <c r="H27" s="29" t="s">
        <v>396</v>
      </c>
      <c r="I27" s="38"/>
      <c r="J27" s="29"/>
      <c r="K27" s="18"/>
      <c r="L27" s="18"/>
      <c r="M27" s="18"/>
      <c r="N27" s="18"/>
      <c r="O27" s="18"/>
      <c r="P27" s="29"/>
      <c r="Q27" s="18"/>
      <c r="R27" s="18"/>
      <c r="S27" s="18"/>
      <c r="T27" s="18"/>
      <c r="U27" s="18"/>
      <c r="W27" s="17">
        <f t="shared" si="0"/>
        <v>0</v>
      </c>
      <c r="X27" s="17">
        <f t="shared" si="1"/>
        <v>0</v>
      </c>
      <c r="Y27" s="17">
        <f t="shared" si="2"/>
        <v>0</v>
      </c>
    </row>
    <row r="28" spans="1:25" x14ac:dyDescent="0.2">
      <c r="A28" s="29" t="s">
        <v>397</v>
      </c>
      <c r="B28" s="29"/>
      <c r="C28" s="18"/>
      <c r="D28" s="18"/>
      <c r="E28" s="18"/>
      <c r="F28" s="18"/>
      <c r="G28" s="18"/>
      <c r="H28" s="29" t="s">
        <v>397</v>
      </c>
      <c r="I28" s="38"/>
      <c r="J28" s="29"/>
      <c r="K28" s="18"/>
      <c r="L28" s="18"/>
      <c r="M28" s="18"/>
      <c r="N28" s="18"/>
      <c r="O28" s="18"/>
      <c r="P28" s="29"/>
      <c r="Q28" s="18"/>
      <c r="R28" s="18"/>
      <c r="S28" s="18"/>
      <c r="T28" s="18"/>
      <c r="U28" s="18"/>
      <c r="W28" s="17">
        <f t="shared" si="0"/>
        <v>0</v>
      </c>
      <c r="X28" s="17">
        <f t="shared" si="1"/>
        <v>0</v>
      </c>
      <c r="Y28" s="17">
        <f t="shared" si="2"/>
        <v>0</v>
      </c>
    </row>
    <row r="29" spans="1:25" x14ac:dyDescent="0.2">
      <c r="A29" s="29" t="s">
        <v>398</v>
      </c>
      <c r="B29" s="29"/>
      <c r="C29" s="18"/>
      <c r="D29" s="18"/>
      <c r="E29" s="18"/>
      <c r="F29" s="18"/>
      <c r="G29" s="18"/>
      <c r="H29" s="29" t="s">
        <v>398</v>
      </c>
      <c r="I29" s="38"/>
      <c r="J29" s="29"/>
      <c r="K29" s="18"/>
      <c r="L29" s="18"/>
      <c r="M29" s="18"/>
      <c r="N29" s="18"/>
      <c r="O29" s="18"/>
      <c r="P29" s="29"/>
      <c r="Q29" s="18"/>
      <c r="R29" s="18"/>
      <c r="S29" s="18"/>
      <c r="T29" s="18"/>
      <c r="U29" s="18"/>
      <c r="W29" s="17">
        <f t="shared" si="0"/>
        <v>0</v>
      </c>
      <c r="X29" s="17">
        <f t="shared" si="1"/>
        <v>0</v>
      </c>
      <c r="Y29" s="17">
        <f t="shared" si="2"/>
        <v>0</v>
      </c>
    </row>
    <row r="30" spans="1:25" x14ac:dyDescent="0.2">
      <c r="A30" s="29" t="s">
        <v>399</v>
      </c>
      <c r="B30" s="29"/>
      <c r="C30" s="18"/>
      <c r="D30" s="18"/>
      <c r="E30" s="18"/>
      <c r="F30" s="18"/>
      <c r="G30" s="18"/>
      <c r="H30" s="29" t="s">
        <v>399</v>
      </c>
      <c r="I30" s="38"/>
      <c r="J30" s="29"/>
      <c r="K30" s="18"/>
      <c r="L30" s="18"/>
      <c r="M30" s="18"/>
      <c r="N30" s="18"/>
      <c r="O30" s="18"/>
      <c r="P30" s="29"/>
      <c r="Q30" s="18"/>
      <c r="R30" s="18"/>
      <c r="S30" s="18"/>
      <c r="T30" s="18"/>
      <c r="U30" s="18"/>
      <c r="W30" s="17">
        <f t="shared" si="0"/>
        <v>0</v>
      </c>
      <c r="X30" s="17">
        <f t="shared" si="1"/>
        <v>0</v>
      </c>
      <c r="Y30" s="17">
        <f t="shared" si="2"/>
        <v>0</v>
      </c>
    </row>
    <row r="31" spans="1:25" x14ac:dyDescent="0.2">
      <c r="A31" s="29" t="s">
        <v>400</v>
      </c>
      <c r="B31" s="29"/>
      <c r="C31" s="18"/>
      <c r="D31" s="18"/>
      <c r="E31" s="18"/>
      <c r="F31" s="18"/>
      <c r="G31" s="18"/>
      <c r="H31" s="29" t="s">
        <v>400</v>
      </c>
      <c r="I31" s="38"/>
      <c r="J31" s="29"/>
      <c r="K31" s="18"/>
      <c r="L31" s="18"/>
      <c r="M31" s="18"/>
      <c r="N31" s="18"/>
      <c r="O31" s="18"/>
      <c r="P31" s="29"/>
      <c r="Q31" s="18"/>
      <c r="R31" s="18"/>
      <c r="S31" s="18"/>
      <c r="T31" s="18"/>
      <c r="U31" s="18"/>
      <c r="W31" s="17">
        <f t="shared" si="0"/>
        <v>0</v>
      </c>
      <c r="X31" s="17">
        <f t="shared" si="1"/>
        <v>0</v>
      </c>
      <c r="Y31" s="17">
        <f t="shared" si="2"/>
        <v>0</v>
      </c>
    </row>
    <row r="32" spans="1:25" x14ac:dyDescent="0.2">
      <c r="A32" s="29" t="s">
        <v>401</v>
      </c>
      <c r="B32" s="29"/>
      <c r="C32" s="18"/>
      <c r="D32" s="18"/>
      <c r="E32" s="18"/>
      <c r="F32" s="18"/>
      <c r="G32" s="18"/>
      <c r="H32" s="29" t="s">
        <v>401</v>
      </c>
      <c r="I32" s="38"/>
      <c r="J32" s="29"/>
      <c r="K32" s="18"/>
      <c r="L32" s="18"/>
      <c r="M32" s="18"/>
      <c r="N32" s="18"/>
      <c r="O32" s="18"/>
      <c r="P32" s="29"/>
      <c r="Q32" s="18"/>
      <c r="R32" s="18"/>
      <c r="S32" s="18"/>
      <c r="T32" s="18"/>
      <c r="U32" s="18"/>
      <c r="W32" s="17">
        <f t="shared" si="0"/>
        <v>0</v>
      </c>
      <c r="X32" s="17">
        <f t="shared" si="1"/>
        <v>0</v>
      </c>
      <c r="Y32" s="17">
        <f t="shared" si="2"/>
        <v>0</v>
      </c>
    </row>
    <row r="33" spans="1:25" x14ac:dyDescent="0.2">
      <c r="A33" s="29" t="s">
        <v>402</v>
      </c>
      <c r="B33" s="29"/>
      <c r="C33" s="18"/>
      <c r="D33" s="18"/>
      <c r="E33" s="18"/>
      <c r="F33" s="18"/>
      <c r="G33" s="18"/>
      <c r="H33" s="29" t="s">
        <v>402</v>
      </c>
      <c r="I33" s="38"/>
      <c r="J33" s="29"/>
      <c r="K33" s="18"/>
      <c r="L33" s="18"/>
      <c r="M33" s="18"/>
      <c r="N33" s="18"/>
      <c r="O33" s="18"/>
      <c r="P33" s="29"/>
      <c r="Q33" s="18"/>
      <c r="R33" s="18"/>
      <c r="S33" s="18"/>
      <c r="T33" s="18"/>
      <c r="U33" s="18"/>
      <c r="W33" s="17">
        <f t="shared" si="0"/>
        <v>0</v>
      </c>
      <c r="X33" s="17">
        <f t="shared" si="1"/>
        <v>0</v>
      </c>
      <c r="Y33" s="17">
        <f t="shared" si="2"/>
        <v>0</v>
      </c>
    </row>
    <row r="34" spans="1:25" x14ac:dyDescent="0.2">
      <c r="A34" s="29" t="s">
        <v>403</v>
      </c>
      <c r="B34" s="29"/>
      <c r="C34" s="18"/>
      <c r="D34" s="18"/>
      <c r="E34" s="18"/>
      <c r="F34" s="18"/>
      <c r="G34" s="18"/>
      <c r="H34" s="29" t="s">
        <v>403</v>
      </c>
      <c r="I34" s="38"/>
      <c r="J34" s="29"/>
      <c r="K34" s="18"/>
      <c r="L34" s="18"/>
      <c r="M34" s="18"/>
      <c r="N34" s="18"/>
      <c r="O34" s="18"/>
      <c r="P34" s="29"/>
      <c r="Q34" s="18"/>
      <c r="R34" s="18"/>
      <c r="S34" s="18"/>
      <c r="T34" s="18"/>
      <c r="U34" s="18"/>
      <c r="W34" s="17">
        <f t="shared" si="0"/>
        <v>0</v>
      </c>
      <c r="X34" s="17">
        <f t="shared" si="1"/>
        <v>0</v>
      </c>
      <c r="Y34" s="17">
        <f t="shared" si="2"/>
        <v>0</v>
      </c>
    </row>
    <row r="35" spans="1:25" x14ac:dyDescent="0.2">
      <c r="A35" s="29" t="s">
        <v>404</v>
      </c>
      <c r="B35" s="29"/>
      <c r="C35" s="18"/>
      <c r="D35" s="18"/>
      <c r="E35" s="18"/>
      <c r="F35" s="18"/>
      <c r="G35" s="18"/>
      <c r="H35" s="29" t="s">
        <v>404</v>
      </c>
      <c r="I35" s="38"/>
      <c r="J35" s="29"/>
      <c r="K35" s="18"/>
      <c r="L35" s="18"/>
      <c r="M35" s="18"/>
      <c r="N35" s="18"/>
      <c r="O35" s="18"/>
      <c r="P35" s="29"/>
      <c r="Q35" s="18"/>
      <c r="R35" s="18"/>
      <c r="S35" s="18"/>
      <c r="T35" s="18"/>
      <c r="U35" s="18"/>
      <c r="W35" s="17">
        <f t="shared" si="0"/>
        <v>0</v>
      </c>
      <c r="X35" s="17">
        <f t="shared" si="1"/>
        <v>0</v>
      </c>
      <c r="Y35" s="17">
        <f t="shared" si="2"/>
        <v>0</v>
      </c>
    </row>
    <row r="36" spans="1:25" x14ac:dyDescent="0.2">
      <c r="A36" s="29" t="s">
        <v>405</v>
      </c>
      <c r="B36" s="29"/>
      <c r="C36" s="18"/>
      <c r="D36" s="18"/>
      <c r="E36" s="18"/>
      <c r="F36" s="18"/>
      <c r="G36" s="18"/>
      <c r="H36" s="29" t="s">
        <v>405</v>
      </c>
      <c r="I36" s="38"/>
      <c r="J36" s="29"/>
      <c r="K36" s="18"/>
      <c r="L36" s="18"/>
      <c r="M36" s="18"/>
      <c r="N36" s="18"/>
      <c r="O36" s="18"/>
      <c r="P36" s="29"/>
      <c r="Q36" s="18"/>
      <c r="R36" s="18"/>
      <c r="S36" s="18"/>
      <c r="T36" s="18"/>
      <c r="U36" s="18"/>
      <c r="W36" s="17">
        <f t="shared" si="0"/>
        <v>0</v>
      </c>
      <c r="X36" s="17">
        <f t="shared" si="1"/>
        <v>0</v>
      </c>
      <c r="Y36" s="17">
        <f t="shared" si="2"/>
        <v>0</v>
      </c>
    </row>
    <row r="37" spans="1:25" ht="15" x14ac:dyDescent="0.25">
      <c r="A37" s="33" t="s">
        <v>392</v>
      </c>
      <c r="B37" s="33"/>
      <c r="C37" s="34"/>
      <c r="D37" s="34"/>
      <c r="E37" s="34"/>
      <c r="F37" s="34"/>
      <c r="G37" s="34"/>
      <c r="H37" s="31" t="s">
        <v>392</v>
      </c>
      <c r="I37" s="39"/>
      <c r="J37" s="31"/>
      <c r="K37" s="32"/>
      <c r="L37" s="32"/>
      <c r="M37" s="32"/>
      <c r="N37" s="32"/>
      <c r="O37" s="32"/>
      <c r="P37" s="31"/>
      <c r="Q37" s="32"/>
      <c r="R37" s="32"/>
      <c r="S37" s="32"/>
      <c r="T37" s="32"/>
      <c r="U37" s="32"/>
      <c r="W37" s="17">
        <f t="shared" si="0"/>
        <v>0</v>
      </c>
      <c r="X37" s="17">
        <f t="shared" si="1"/>
        <v>0</v>
      </c>
      <c r="Y37" s="17">
        <f t="shared" si="2"/>
        <v>0</v>
      </c>
    </row>
    <row r="38" spans="1:25" x14ac:dyDescent="0.2">
      <c r="A38" s="29" t="s">
        <v>393</v>
      </c>
      <c r="B38" s="29"/>
      <c r="C38" s="18"/>
      <c r="D38" s="18"/>
      <c r="E38" s="18"/>
      <c r="F38" s="18"/>
      <c r="G38" s="18"/>
      <c r="H38" s="29" t="s">
        <v>393</v>
      </c>
      <c r="I38" s="38"/>
      <c r="J38" s="29"/>
      <c r="K38" s="18"/>
      <c r="L38" s="18"/>
      <c r="M38" s="18"/>
      <c r="N38" s="18"/>
      <c r="O38" s="18"/>
      <c r="P38" s="29"/>
      <c r="Q38" s="18"/>
      <c r="R38" s="18"/>
      <c r="S38" s="18"/>
      <c r="T38" s="18"/>
      <c r="U38" s="18"/>
      <c r="W38" s="17">
        <f t="shared" si="0"/>
        <v>0</v>
      </c>
      <c r="X38" s="17">
        <f t="shared" si="1"/>
        <v>0</v>
      </c>
      <c r="Y38" s="17">
        <f t="shared" si="2"/>
        <v>0</v>
      </c>
    </row>
    <row r="39" spans="1:25" x14ac:dyDescent="0.2">
      <c r="A39" s="29" t="s">
        <v>394</v>
      </c>
      <c r="B39" s="29"/>
      <c r="C39" s="18"/>
      <c r="D39" s="18"/>
      <c r="E39" s="18"/>
      <c r="F39" s="18"/>
      <c r="G39" s="18"/>
      <c r="H39" s="29" t="s">
        <v>394</v>
      </c>
      <c r="I39" s="38"/>
      <c r="J39" s="29"/>
      <c r="K39" s="18"/>
      <c r="L39" s="18"/>
      <c r="M39" s="18"/>
      <c r="N39" s="18"/>
      <c r="O39" s="18"/>
      <c r="P39" s="29"/>
      <c r="Q39" s="18"/>
      <c r="R39" s="18"/>
      <c r="S39" s="18"/>
      <c r="T39" s="18"/>
      <c r="U39" s="18"/>
      <c r="W39" s="17">
        <f t="shared" si="0"/>
        <v>0</v>
      </c>
      <c r="X39" s="17">
        <f t="shared" si="1"/>
        <v>0</v>
      </c>
      <c r="Y39" s="17">
        <f t="shared" si="2"/>
        <v>0</v>
      </c>
    </row>
    <row r="40" spans="1:25" x14ac:dyDescent="0.2">
      <c r="A40" s="29" t="s">
        <v>395</v>
      </c>
      <c r="B40" s="29"/>
      <c r="C40" s="18"/>
      <c r="D40" s="18"/>
      <c r="E40" s="18"/>
      <c r="F40" s="18"/>
      <c r="G40" s="18"/>
      <c r="H40" s="29" t="s">
        <v>395</v>
      </c>
      <c r="I40" s="38"/>
      <c r="J40" s="29"/>
      <c r="K40" s="18"/>
      <c r="L40" s="18"/>
      <c r="M40" s="18"/>
      <c r="N40" s="18"/>
      <c r="O40" s="18"/>
      <c r="P40" s="29"/>
      <c r="Q40" s="18"/>
      <c r="R40" s="18"/>
      <c r="S40" s="18"/>
      <c r="T40" s="18"/>
      <c r="U40" s="18"/>
      <c r="W40" s="17">
        <f t="shared" si="0"/>
        <v>0</v>
      </c>
      <c r="X40" s="17">
        <f t="shared" si="1"/>
        <v>0</v>
      </c>
      <c r="Y40" s="17">
        <f t="shared" si="2"/>
        <v>0</v>
      </c>
    </row>
    <row r="41" spans="1:25" x14ac:dyDescent="0.2">
      <c r="A41" s="29" t="s">
        <v>385</v>
      </c>
      <c r="B41" s="29"/>
      <c r="C41" s="18"/>
      <c r="D41" s="18"/>
      <c r="E41" s="18"/>
      <c r="F41" s="18"/>
      <c r="G41" s="18"/>
      <c r="H41" s="29" t="s">
        <v>385</v>
      </c>
      <c r="I41" s="38"/>
      <c r="J41" s="29"/>
      <c r="K41" s="18"/>
      <c r="L41" s="18"/>
      <c r="M41" s="18"/>
      <c r="N41" s="18"/>
      <c r="O41" s="18"/>
      <c r="P41" s="29"/>
      <c r="Q41" s="18"/>
      <c r="R41" s="18"/>
      <c r="S41" s="18"/>
      <c r="T41" s="18"/>
      <c r="U41" s="18"/>
      <c r="W41" s="17">
        <f t="shared" si="0"/>
        <v>0</v>
      </c>
      <c r="X41" s="17">
        <f t="shared" si="1"/>
        <v>0</v>
      </c>
      <c r="Y41" s="17">
        <f t="shared" si="2"/>
        <v>0</v>
      </c>
    </row>
    <row r="42" spans="1:25" x14ac:dyDescent="0.2">
      <c r="A42" s="29" t="s">
        <v>386</v>
      </c>
      <c r="B42" s="29"/>
      <c r="C42" s="18"/>
      <c r="D42" s="18"/>
      <c r="E42" s="18"/>
      <c r="F42" s="18"/>
      <c r="G42" s="18"/>
      <c r="H42" s="29" t="s">
        <v>386</v>
      </c>
      <c r="I42" s="38"/>
      <c r="J42" s="29"/>
      <c r="K42" s="18"/>
      <c r="L42" s="18"/>
      <c r="M42" s="18"/>
      <c r="N42" s="18"/>
      <c r="O42" s="18"/>
      <c r="P42" s="29"/>
      <c r="Q42" s="18"/>
      <c r="R42" s="18"/>
      <c r="S42" s="18"/>
      <c r="T42" s="18"/>
      <c r="U42" s="18"/>
      <c r="W42" s="17">
        <f t="shared" si="0"/>
        <v>0</v>
      </c>
      <c r="X42" s="17">
        <f t="shared" si="1"/>
        <v>0</v>
      </c>
      <c r="Y42" s="17">
        <f t="shared" si="2"/>
        <v>0</v>
      </c>
    </row>
    <row r="43" spans="1:25" x14ac:dyDescent="0.2">
      <c r="A43" s="29" t="s">
        <v>387</v>
      </c>
      <c r="B43" s="29"/>
      <c r="C43" s="18"/>
      <c r="D43" s="18"/>
      <c r="E43" s="18"/>
      <c r="F43" s="18"/>
      <c r="G43" s="18"/>
      <c r="H43" s="29" t="s">
        <v>387</v>
      </c>
      <c r="I43" s="38"/>
      <c r="J43" s="29"/>
      <c r="K43" s="18"/>
      <c r="L43" s="18"/>
      <c r="M43" s="18"/>
      <c r="N43" s="18"/>
      <c r="O43" s="18"/>
      <c r="P43" s="29"/>
      <c r="Q43" s="18"/>
      <c r="R43" s="18"/>
      <c r="S43" s="18"/>
      <c r="T43" s="18"/>
      <c r="U43" s="18"/>
      <c r="W43" s="17">
        <f t="shared" si="0"/>
        <v>0</v>
      </c>
      <c r="X43" s="17">
        <f t="shared" si="1"/>
        <v>0</v>
      </c>
      <c r="Y43" s="17">
        <f t="shared" si="2"/>
        <v>0</v>
      </c>
    </row>
    <row r="44" spans="1:25" x14ac:dyDescent="0.2">
      <c r="A44" s="29" t="s">
        <v>388</v>
      </c>
      <c r="B44" s="29"/>
      <c r="C44" s="18"/>
      <c r="D44" s="18"/>
      <c r="E44" s="18"/>
      <c r="F44" s="18"/>
      <c r="G44" s="18"/>
      <c r="H44" s="29" t="s">
        <v>388</v>
      </c>
      <c r="I44" s="38"/>
      <c r="J44" s="29"/>
      <c r="K44" s="18"/>
      <c r="L44" s="18"/>
      <c r="M44" s="18"/>
      <c r="N44" s="18"/>
      <c r="O44" s="18"/>
      <c r="P44" s="29"/>
      <c r="Q44" s="18"/>
      <c r="R44" s="18"/>
      <c r="S44" s="18"/>
      <c r="T44" s="18"/>
      <c r="U44" s="18"/>
      <c r="W44" s="17">
        <f t="shared" si="0"/>
        <v>0</v>
      </c>
      <c r="X44" s="17">
        <f t="shared" si="1"/>
        <v>0</v>
      </c>
      <c r="Y44" s="17">
        <f t="shared" si="2"/>
        <v>0</v>
      </c>
    </row>
    <row r="45" spans="1:25" x14ac:dyDescent="0.2">
      <c r="A45" s="29" t="s">
        <v>389</v>
      </c>
      <c r="B45" s="29"/>
      <c r="C45" s="18"/>
      <c r="D45" s="18"/>
      <c r="E45" s="18"/>
      <c r="F45" s="18"/>
      <c r="G45" s="18"/>
      <c r="H45" s="29" t="s">
        <v>389</v>
      </c>
      <c r="I45" s="38"/>
      <c r="J45" s="29"/>
      <c r="K45" s="18"/>
      <c r="L45" s="18"/>
      <c r="M45" s="18"/>
      <c r="N45" s="18"/>
      <c r="O45" s="18"/>
      <c r="P45" s="29"/>
      <c r="Q45" s="18"/>
      <c r="R45" s="18"/>
      <c r="S45" s="18"/>
      <c r="T45" s="18"/>
      <c r="U45" s="18"/>
      <c r="W45" s="17">
        <f t="shared" si="0"/>
        <v>0</v>
      </c>
      <c r="X45" s="17">
        <f t="shared" si="1"/>
        <v>0</v>
      </c>
      <c r="Y45" s="17">
        <f t="shared" si="2"/>
        <v>0</v>
      </c>
    </row>
    <row r="46" spans="1:25" x14ac:dyDescent="0.2">
      <c r="A46" s="29" t="s">
        <v>390</v>
      </c>
      <c r="B46" s="29"/>
      <c r="C46" s="18"/>
      <c r="D46" s="18"/>
      <c r="E46" s="18"/>
      <c r="F46" s="18"/>
      <c r="G46" s="18"/>
      <c r="H46" s="29" t="s">
        <v>390</v>
      </c>
      <c r="I46" s="38"/>
      <c r="J46" s="29"/>
      <c r="K46" s="18"/>
      <c r="L46" s="18"/>
      <c r="M46" s="18"/>
      <c r="N46" s="18"/>
      <c r="O46" s="18"/>
      <c r="P46" s="29"/>
      <c r="Q46" s="18"/>
      <c r="R46" s="18"/>
      <c r="S46" s="18"/>
      <c r="T46" s="18"/>
      <c r="U46" s="18"/>
      <c r="W46" s="17">
        <f t="shared" si="0"/>
        <v>0</v>
      </c>
      <c r="X46" s="17">
        <f t="shared" si="1"/>
        <v>0</v>
      </c>
      <c r="Y46" s="17">
        <f t="shared" si="2"/>
        <v>0</v>
      </c>
    </row>
    <row r="47" spans="1:25" x14ac:dyDescent="0.2">
      <c r="A47" s="29" t="s">
        <v>391</v>
      </c>
      <c r="B47" s="29"/>
      <c r="C47" s="18"/>
      <c r="D47" s="18"/>
      <c r="E47" s="18"/>
      <c r="F47" s="18"/>
      <c r="G47" s="18"/>
      <c r="H47" s="29" t="s">
        <v>391</v>
      </c>
      <c r="I47" s="38"/>
      <c r="J47" s="29"/>
      <c r="K47" s="18"/>
      <c r="L47" s="18"/>
      <c r="M47" s="18"/>
      <c r="N47" s="18"/>
      <c r="O47" s="18"/>
      <c r="P47" s="29"/>
      <c r="Q47" s="18"/>
      <c r="R47" s="18"/>
      <c r="S47" s="18"/>
      <c r="T47" s="18"/>
      <c r="U47" s="18"/>
      <c r="W47" s="17">
        <f t="shared" si="0"/>
        <v>0</v>
      </c>
      <c r="X47" s="17">
        <f t="shared" si="1"/>
        <v>0</v>
      </c>
      <c r="Y47" s="17">
        <f t="shared" si="2"/>
        <v>0</v>
      </c>
    </row>
    <row r="48" spans="1:25" x14ac:dyDescent="0.2">
      <c r="A48" s="29" t="s">
        <v>396</v>
      </c>
      <c r="B48" s="29"/>
      <c r="C48" s="18"/>
      <c r="D48" s="18"/>
      <c r="E48" s="18"/>
      <c r="F48" s="18"/>
      <c r="G48" s="18"/>
      <c r="H48" s="29" t="s">
        <v>396</v>
      </c>
      <c r="I48" s="38"/>
      <c r="J48" s="29"/>
      <c r="K48" s="18"/>
      <c r="L48" s="18"/>
      <c r="M48" s="18"/>
      <c r="N48" s="18"/>
      <c r="O48" s="18"/>
      <c r="P48" s="29"/>
      <c r="Q48" s="18"/>
      <c r="R48" s="18"/>
      <c r="S48" s="18"/>
      <c r="T48" s="18"/>
      <c r="U48" s="18"/>
      <c r="W48" s="17">
        <f t="shared" si="0"/>
        <v>0</v>
      </c>
      <c r="X48" s="17">
        <f t="shared" si="1"/>
        <v>0</v>
      </c>
      <c r="Y48" s="17">
        <f t="shared" si="2"/>
        <v>0</v>
      </c>
    </row>
    <row r="49" spans="1:25" x14ac:dyDescent="0.2">
      <c r="A49" s="29" t="s">
        <v>397</v>
      </c>
      <c r="B49" s="29"/>
      <c r="C49" s="18"/>
      <c r="D49" s="18"/>
      <c r="E49" s="18"/>
      <c r="F49" s="18"/>
      <c r="G49" s="18"/>
      <c r="H49" s="29" t="s">
        <v>397</v>
      </c>
      <c r="I49" s="38"/>
      <c r="J49" s="29"/>
      <c r="K49" s="18"/>
      <c r="L49" s="18"/>
      <c r="M49" s="18"/>
      <c r="N49" s="18"/>
      <c r="O49" s="18"/>
      <c r="P49" s="29"/>
      <c r="Q49" s="18"/>
      <c r="R49" s="18"/>
      <c r="S49" s="18"/>
      <c r="T49" s="18"/>
      <c r="U49" s="18"/>
      <c r="W49" s="17">
        <f t="shared" si="0"/>
        <v>0</v>
      </c>
      <c r="X49" s="17">
        <f t="shared" si="1"/>
        <v>0</v>
      </c>
      <c r="Y49" s="17">
        <f t="shared" si="2"/>
        <v>0</v>
      </c>
    </row>
    <row r="50" spans="1:25" x14ac:dyDescent="0.2">
      <c r="A50" s="29" t="s">
        <v>398</v>
      </c>
      <c r="B50" s="29"/>
      <c r="C50" s="18"/>
      <c r="D50" s="18"/>
      <c r="E50" s="18"/>
      <c r="F50" s="18"/>
      <c r="G50" s="18"/>
      <c r="H50" s="29" t="s">
        <v>398</v>
      </c>
      <c r="I50" s="38"/>
      <c r="J50" s="29"/>
      <c r="K50" s="18"/>
      <c r="L50" s="18"/>
      <c r="M50" s="18"/>
      <c r="N50" s="18"/>
      <c r="O50" s="18"/>
      <c r="P50" s="29"/>
      <c r="Q50" s="18"/>
      <c r="R50" s="18"/>
      <c r="S50" s="18"/>
      <c r="T50" s="18"/>
      <c r="U50" s="18"/>
      <c r="W50" s="17">
        <f t="shared" si="0"/>
        <v>0</v>
      </c>
      <c r="X50" s="17">
        <f t="shared" si="1"/>
        <v>0</v>
      </c>
      <c r="Y50" s="17">
        <f t="shared" si="2"/>
        <v>0</v>
      </c>
    </row>
    <row r="51" spans="1:25" x14ac:dyDescent="0.2">
      <c r="A51" s="29" t="s">
        <v>399</v>
      </c>
      <c r="B51" s="29"/>
      <c r="C51" s="18"/>
      <c r="D51" s="18"/>
      <c r="E51" s="18"/>
      <c r="F51" s="18"/>
      <c r="G51" s="18"/>
      <c r="H51" s="29" t="s">
        <v>399</v>
      </c>
      <c r="I51" s="38"/>
      <c r="J51" s="29"/>
      <c r="K51" s="18"/>
      <c r="L51" s="18"/>
      <c r="M51" s="18"/>
      <c r="N51" s="18"/>
      <c r="O51" s="18"/>
      <c r="P51" s="29"/>
      <c r="Q51" s="18"/>
      <c r="R51" s="18"/>
      <c r="S51" s="18"/>
      <c r="T51" s="18"/>
      <c r="U51" s="18"/>
      <c r="W51" s="17">
        <f t="shared" si="0"/>
        <v>0</v>
      </c>
      <c r="X51" s="17">
        <f t="shared" si="1"/>
        <v>0</v>
      </c>
      <c r="Y51" s="17">
        <f t="shared" si="2"/>
        <v>0</v>
      </c>
    </row>
    <row r="52" spans="1:25" x14ac:dyDescent="0.2">
      <c r="A52" s="29" t="s">
        <v>400</v>
      </c>
      <c r="B52" s="29"/>
      <c r="C52" s="18"/>
      <c r="D52" s="18"/>
      <c r="E52" s="18"/>
      <c r="F52" s="18"/>
      <c r="G52" s="18"/>
      <c r="H52" s="29" t="s">
        <v>400</v>
      </c>
      <c r="I52" s="38"/>
      <c r="J52" s="29"/>
      <c r="K52" s="18"/>
      <c r="L52" s="18"/>
      <c r="M52" s="18"/>
      <c r="N52" s="18"/>
      <c r="O52" s="18"/>
      <c r="P52" s="29"/>
      <c r="Q52" s="18"/>
      <c r="R52" s="18"/>
      <c r="S52" s="18"/>
      <c r="T52" s="18"/>
      <c r="U52" s="18"/>
      <c r="W52" s="17">
        <f t="shared" si="0"/>
        <v>0</v>
      </c>
      <c r="X52" s="17">
        <f t="shared" si="1"/>
        <v>0</v>
      </c>
      <c r="Y52" s="17">
        <f t="shared" si="2"/>
        <v>0</v>
      </c>
    </row>
    <row r="53" spans="1:25" x14ac:dyDescent="0.2">
      <c r="A53" s="29" t="s">
        <v>401</v>
      </c>
      <c r="B53" s="29"/>
      <c r="C53" s="18"/>
      <c r="D53" s="18"/>
      <c r="E53" s="18"/>
      <c r="F53" s="18"/>
      <c r="G53" s="18"/>
      <c r="H53" s="29" t="s">
        <v>401</v>
      </c>
      <c r="I53" s="38"/>
      <c r="J53" s="29"/>
      <c r="K53" s="18"/>
      <c r="L53" s="18"/>
      <c r="M53" s="18"/>
      <c r="N53" s="18"/>
      <c r="O53" s="18"/>
      <c r="P53" s="29"/>
      <c r="Q53" s="18"/>
      <c r="R53" s="18"/>
      <c r="S53" s="18"/>
      <c r="T53" s="18"/>
      <c r="U53" s="18"/>
      <c r="W53" s="17">
        <f t="shared" si="0"/>
        <v>0</v>
      </c>
      <c r="X53" s="17">
        <f t="shared" si="1"/>
        <v>0</v>
      </c>
      <c r="Y53" s="17">
        <f t="shared" si="2"/>
        <v>0</v>
      </c>
    </row>
    <row r="54" spans="1:25" x14ac:dyDescent="0.2">
      <c r="A54" s="29" t="s">
        <v>402</v>
      </c>
      <c r="B54" s="29"/>
      <c r="C54" s="18"/>
      <c r="D54" s="18"/>
      <c r="E54" s="18"/>
      <c r="F54" s="18"/>
      <c r="G54" s="18"/>
      <c r="H54" s="29" t="s">
        <v>402</v>
      </c>
      <c r="I54" s="38"/>
      <c r="J54" s="29"/>
      <c r="K54" s="18"/>
      <c r="L54" s="18"/>
      <c r="M54" s="18"/>
      <c r="N54" s="18"/>
      <c r="O54" s="18"/>
      <c r="P54" s="29"/>
      <c r="Q54" s="18"/>
      <c r="R54" s="18"/>
      <c r="S54" s="18"/>
      <c r="T54" s="18"/>
      <c r="U54" s="18"/>
      <c r="W54" s="17">
        <f t="shared" si="0"/>
        <v>0</v>
      </c>
      <c r="X54" s="17">
        <f t="shared" si="1"/>
        <v>0</v>
      </c>
      <c r="Y54" s="17">
        <f t="shared" si="2"/>
        <v>0</v>
      </c>
    </row>
    <row r="55" spans="1:25" x14ac:dyDescent="0.2">
      <c r="A55" s="29" t="s">
        <v>403</v>
      </c>
      <c r="B55" s="29"/>
      <c r="C55" s="18"/>
      <c r="D55" s="18"/>
      <c r="E55" s="18"/>
      <c r="F55" s="18"/>
      <c r="G55" s="18"/>
      <c r="H55" s="29" t="s">
        <v>403</v>
      </c>
      <c r="I55" s="38"/>
      <c r="J55" s="29"/>
      <c r="K55" s="18"/>
      <c r="L55" s="18"/>
      <c r="M55" s="18"/>
      <c r="N55" s="18"/>
      <c r="O55" s="18"/>
      <c r="P55" s="29"/>
      <c r="Q55" s="18"/>
      <c r="R55" s="18"/>
      <c r="S55" s="18"/>
      <c r="T55" s="18"/>
      <c r="U55" s="18"/>
      <c r="W55" s="17">
        <f t="shared" si="0"/>
        <v>0</v>
      </c>
      <c r="X55" s="17">
        <f t="shared" si="1"/>
        <v>0</v>
      </c>
      <c r="Y55" s="17">
        <f t="shared" si="2"/>
        <v>0</v>
      </c>
    </row>
    <row r="56" spans="1:25" x14ac:dyDescent="0.2">
      <c r="A56" s="29" t="s">
        <v>404</v>
      </c>
      <c r="B56" s="29"/>
      <c r="C56" s="18"/>
      <c r="D56" s="18"/>
      <c r="E56" s="18"/>
      <c r="F56" s="18"/>
      <c r="G56" s="18"/>
      <c r="H56" s="29" t="s">
        <v>404</v>
      </c>
      <c r="I56" s="38"/>
      <c r="J56" s="29"/>
      <c r="K56" s="18"/>
      <c r="L56" s="18"/>
      <c r="M56" s="18"/>
      <c r="N56" s="18"/>
      <c r="O56" s="18"/>
      <c r="P56" s="29"/>
      <c r="Q56" s="18"/>
      <c r="R56" s="18"/>
      <c r="S56" s="18"/>
      <c r="T56" s="18"/>
      <c r="U56" s="18"/>
      <c r="W56" s="17">
        <f t="shared" si="0"/>
        <v>0</v>
      </c>
      <c r="X56" s="17">
        <f t="shared" si="1"/>
        <v>0</v>
      </c>
      <c r="Y56" s="17">
        <f t="shared" si="2"/>
        <v>0</v>
      </c>
    </row>
    <row r="57" spans="1:25" x14ac:dyDescent="0.2">
      <c r="A57" s="29" t="s">
        <v>405</v>
      </c>
      <c r="B57" s="29"/>
      <c r="C57" s="18"/>
      <c r="D57" s="18"/>
      <c r="E57" s="18"/>
      <c r="F57" s="18"/>
      <c r="G57" s="18"/>
      <c r="H57" s="29" t="s">
        <v>405</v>
      </c>
      <c r="I57" s="38"/>
      <c r="J57" s="29"/>
      <c r="K57" s="18"/>
      <c r="L57" s="18"/>
      <c r="M57" s="18"/>
      <c r="N57" s="18"/>
      <c r="O57" s="18"/>
      <c r="P57" s="29"/>
      <c r="Q57" s="18"/>
      <c r="R57" s="18"/>
      <c r="S57" s="18"/>
      <c r="T57" s="18"/>
      <c r="U57" s="18"/>
      <c r="W57" s="17">
        <f t="shared" si="0"/>
        <v>0</v>
      </c>
      <c r="X57" s="17">
        <f t="shared" si="1"/>
        <v>0</v>
      </c>
      <c r="Y57" s="17">
        <f t="shared" si="2"/>
        <v>0</v>
      </c>
    </row>
    <row r="58" spans="1:25" ht="15" x14ac:dyDescent="0.25">
      <c r="A58" s="33" t="s">
        <v>392</v>
      </c>
      <c r="B58" s="33"/>
      <c r="C58" s="34"/>
      <c r="D58" s="34"/>
      <c r="E58" s="34"/>
      <c r="F58" s="34"/>
      <c r="G58" s="34"/>
      <c r="H58" s="31" t="s">
        <v>392</v>
      </c>
      <c r="I58" s="39"/>
      <c r="J58" s="31"/>
      <c r="K58" s="32"/>
      <c r="L58" s="32"/>
      <c r="M58" s="32"/>
      <c r="N58" s="32"/>
      <c r="O58" s="32"/>
      <c r="P58" s="31"/>
      <c r="Q58" s="32"/>
      <c r="R58" s="32"/>
      <c r="S58" s="32"/>
      <c r="T58" s="32"/>
      <c r="U58" s="32"/>
      <c r="W58" s="17">
        <f t="shared" si="0"/>
        <v>0</v>
      </c>
      <c r="X58" s="17">
        <f t="shared" si="1"/>
        <v>0</v>
      </c>
      <c r="Y58" s="17">
        <f t="shared" si="2"/>
        <v>0</v>
      </c>
    </row>
    <row r="59" spans="1:25" x14ac:dyDescent="0.2">
      <c r="A59" s="29" t="s">
        <v>393</v>
      </c>
      <c r="B59" s="29"/>
      <c r="C59" s="18"/>
      <c r="D59" s="18"/>
      <c r="E59" s="18"/>
      <c r="F59" s="18"/>
      <c r="G59" s="18"/>
      <c r="H59" s="29" t="s">
        <v>393</v>
      </c>
      <c r="I59" s="38"/>
      <c r="J59" s="29"/>
      <c r="K59" s="18"/>
      <c r="L59" s="18"/>
      <c r="M59" s="18"/>
      <c r="N59" s="18"/>
      <c r="O59" s="18"/>
      <c r="P59" s="29"/>
      <c r="Q59" s="18"/>
      <c r="R59" s="18"/>
      <c r="S59" s="18"/>
      <c r="T59" s="18"/>
      <c r="U59" s="18"/>
      <c r="W59" s="17">
        <f t="shared" si="0"/>
        <v>0</v>
      </c>
      <c r="X59" s="17">
        <f t="shared" si="1"/>
        <v>0</v>
      </c>
      <c r="Y59" s="17">
        <f t="shared" si="2"/>
        <v>0</v>
      </c>
    </row>
    <row r="60" spans="1:25" x14ac:dyDescent="0.2">
      <c r="A60" s="29" t="s">
        <v>394</v>
      </c>
      <c r="B60" s="29"/>
      <c r="C60" s="18"/>
      <c r="D60" s="18"/>
      <c r="E60" s="18"/>
      <c r="F60" s="18"/>
      <c r="G60" s="18"/>
      <c r="H60" s="29" t="s">
        <v>394</v>
      </c>
      <c r="I60" s="38"/>
      <c r="J60" s="29"/>
      <c r="K60" s="18"/>
      <c r="L60" s="18"/>
      <c r="M60" s="18"/>
      <c r="N60" s="18"/>
      <c r="O60" s="18"/>
      <c r="P60" s="29"/>
      <c r="Q60" s="18"/>
      <c r="R60" s="18"/>
      <c r="S60" s="18"/>
      <c r="T60" s="18"/>
      <c r="U60" s="18"/>
      <c r="W60" s="17">
        <f t="shared" si="0"/>
        <v>0</v>
      </c>
      <c r="X60" s="17">
        <f t="shared" si="1"/>
        <v>0</v>
      </c>
      <c r="Y60" s="17">
        <f t="shared" si="2"/>
        <v>0</v>
      </c>
    </row>
    <row r="61" spans="1:25" x14ac:dyDescent="0.2">
      <c r="A61" s="29" t="s">
        <v>395</v>
      </c>
      <c r="B61" s="29"/>
      <c r="C61" s="18"/>
      <c r="D61" s="18"/>
      <c r="E61" s="18"/>
      <c r="F61" s="18"/>
      <c r="G61" s="18"/>
      <c r="H61" s="29" t="s">
        <v>395</v>
      </c>
      <c r="I61" s="38"/>
      <c r="J61" s="29"/>
      <c r="K61" s="18"/>
      <c r="L61" s="18"/>
      <c r="M61" s="18"/>
      <c r="N61" s="18"/>
      <c r="O61" s="18"/>
      <c r="P61" s="29"/>
      <c r="Q61" s="18"/>
      <c r="R61" s="18"/>
      <c r="S61" s="18"/>
      <c r="T61" s="18"/>
      <c r="U61" s="18"/>
      <c r="W61" s="17">
        <f t="shared" si="0"/>
        <v>0</v>
      </c>
      <c r="X61" s="17">
        <f t="shared" si="1"/>
        <v>0</v>
      </c>
      <c r="Y61" s="17">
        <f t="shared" si="2"/>
        <v>0</v>
      </c>
    </row>
    <row r="62" spans="1:25" x14ac:dyDescent="0.2">
      <c r="A62" s="29" t="s">
        <v>385</v>
      </c>
      <c r="B62" s="29"/>
      <c r="C62" s="18"/>
      <c r="D62" s="18"/>
      <c r="E62" s="18"/>
      <c r="F62" s="18"/>
      <c r="G62" s="18"/>
      <c r="H62" s="29" t="s">
        <v>385</v>
      </c>
      <c r="I62" s="38"/>
      <c r="J62" s="29"/>
      <c r="K62" s="18"/>
      <c r="L62" s="18"/>
      <c r="M62" s="18"/>
      <c r="N62" s="18"/>
      <c r="O62" s="18"/>
      <c r="P62" s="29"/>
      <c r="Q62" s="18"/>
      <c r="R62" s="18"/>
      <c r="S62" s="18"/>
      <c r="T62" s="18"/>
      <c r="U62" s="18"/>
      <c r="W62" s="17">
        <f t="shared" si="0"/>
        <v>0</v>
      </c>
      <c r="X62" s="17">
        <f t="shared" si="1"/>
        <v>0</v>
      </c>
      <c r="Y62" s="17">
        <f t="shared" si="2"/>
        <v>0</v>
      </c>
    </row>
    <row r="63" spans="1:25" x14ac:dyDescent="0.2">
      <c r="A63" s="29" t="s">
        <v>386</v>
      </c>
      <c r="B63" s="29"/>
      <c r="C63" s="18"/>
      <c r="D63" s="18"/>
      <c r="E63" s="18"/>
      <c r="F63" s="18"/>
      <c r="G63" s="18"/>
      <c r="H63" s="29" t="s">
        <v>386</v>
      </c>
      <c r="I63" s="38"/>
      <c r="J63" s="29"/>
      <c r="K63" s="18"/>
      <c r="L63" s="18"/>
      <c r="M63" s="18"/>
      <c r="N63" s="18"/>
      <c r="O63" s="18"/>
      <c r="P63" s="29"/>
      <c r="Q63" s="18"/>
      <c r="R63" s="18"/>
      <c r="S63" s="18"/>
      <c r="T63" s="18"/>
      <c r="U63" s="18"/>
      <c r="W63" s="17">
        <f t="shared" si="0"/>
        <v>0</v>
      </c>
      <c r="X63" s="17">
        <f t="shared" si="1"/>
        <v>0</v>
      </c>
      <c r="Y63" s="17">
        <f t="shared" si="2"/>
        <v>0</v>
      </c>
    </row>
    <row r="64" spans="1:25" x14ac:dyDescent="0.2">
      <c r="A64" s="29" t="s">
        <v>387</v>
      </c>
      <c r="B64" s="29"/>
      <c r="C64" s="18"/>
      <c r="D64" s="18"/>
      <c r="E64" s="18"/>
      <c r="F64" s="18"/>
      <c r="G64" s="18"/>
      <c r="H64" s="29" t="s">
        <v>387</v>
      </c>
      <c r="I64" s="38"/>
      <c r="J64" s="29"/>
      <c r="K64" s="18"/>
      <c r="L64" s="18"/>
      <c r="M64" s="18"/>
      <c r="N64" s="18"/>
      <c r="O64" s="18"/>
      <c r="P64" s="29"/>
      <c r="Q64" s="18"/>
      <c r="R64" s="18"/>
      <c r="S64" s="18"/>
      <c r="T64" s="18"/>
      <c r="U64" s="18"/>
      <c r="W64" s="17">
        <f t="shared" si="0"/>
        <v>0</v>
      </c>
      <c r="X64" s="17">
        <f t="shared" si="1"/>
        <v>0</v>
      </c>
      <c r="Y64" s="17">
        <f t="shared" si="2"/>
        <v>0</v>
      </c>
    </row>
    <row r="65" spans="1:25" x14ac:dyDescent="0.2">
      <c r="A65" s="29" t="s">
        <v>388</v>
      </c>
      <c r="B65" s="29"/>
      <c r="C65" s="18"/>
      <c r="D65" s="18"/>
      <c r="E65" s="18"/>
      <c r="F65" s="18"/>
      <c r="G65" s="18"/>
      <c r="H65" s="29" t="s">
        <v>388</v>
      </c>
      <c r="I65" s="38"/>
      <c r="J65" s="29"/>
      <c r="K65" s="18"/>
      <c r="L65" s="18"/>
      <c r="M65" s="18"/>
      <c r="N65" s="18"/>
      <c r="O65" s="18"/>
      <c r="P65" s="29"/>
      <c r="Q65" s="18"/>
      <c r="R65" s="18"/>
      <c r="S65" s="18"/>
      <c r="T65" s="18"/>
      <c r="U65" s="18"/>
      <c r="W65" s="17">
        <f t="shared" si="0"/>
        <v>0</v>
      </c>
      <c r="X65" s="17">
        <f t="shared" si="1"/>
        <v>0</v>
      </c>
      <c r="Y65" s="17">
        <f t="shared" si="2"/>
        <v>0</v>
      </c>
    </row>
    <row r="66" spans="1:25" x14ac:dyDescent="0.2">
      <c r="A66" s="29" t="s">
        <v>389</v>
      </c>
      <c r="B66" s="29"/>
      <c r="C66" s="18"/>
      <c r="D66" s="18"/>
      <c r="E66" s="18"/>
      <c r="F66" s="18"/>
      <c r="G66" s="18"/>
      <c r="H66" s="29" t="s">
        <v>389</v>
      </c>
      <c r="I66" s="38"/>
      <c r="J66" s="29"/>
      <c r="K66" s="18"/>
      <c r="L66" s="18"/>
      <c r="M66" s="18"/>
      <c r="N66" s="18"/>
      <c r="O66" s="18"/>
      <c r="P66" s="29"/>
      <c r="Q66" s="18"/>
      <c r="R66" s="18"/>
      <c r="S66" s="18"/>
      <c r="T66" s="18"/>
      <c r="U66" s="18"/>
      <c r="W66" s="17">
        <f t="shared" si="0"/>
        <v>0</v>
      </c>
      <c r="X66" s="17">
        <f t="shared" si="1"/>
        <v>0</v>
      </c>
      <c r="Y66" s="17">
        <f t="shared" si="2"/>
        <v>0</v>
      </c>
    </row>
    <row r="67" spans="1:25" x14ac:dyDescent="0.2">
      <c r="A67" s="29" t="s">
        <v>390</v>
      </c>
      <c r="B67" s="29"/>
      <c r="C67" s="18"/>
      <c r="D67" s="18"/>
      <c r="E67" s="18"/>
      <c r="F67" s="18"/>
      <c r="G67" s="18"/>
      <c r="H67" s="29" t="s">
        <v>390</v>
      </c>
      <c r="I67" s="38"/>
      <c r="J67" s="29"/>
      <c r="K67" s="18"/>
      <c r="L67" s="18"/>
      <c r="M67" s="18"/>
      <c r="N67" s="18"/>
      <c r="O67" s="18"/>
      <c r="P67" s="29"/>
      <c r="Q67" s="18"/>
      <c r="R67" s="18"/>
      <c r="S67" s="18"/>
      <c r="T67" s="18"/>
      <c r="U67" s="18"/>
      <c r="W67" s="17">
        <f t="shared" si="0"/>
        <v>0</v>
      </c>
      <c r="X67" s="17">
        <f t="shared" si="1"/>
        <v>0</v>
      </c>
      <c r="Y67" s="17">
        <f t="shared" si="2"/>
        <v>0</v>
      </c>
    </row>
    <row r="68" spans="1:25" x14ac:dyDescent="0.2">
      <c r="A68" s="29" t="s">
        <v>391</v>
      </c>
      <c r="B68" s="29"/>
      <c r="C68" s="18"/>
      <c r="D68" s="18"/>
      <c r="E68" s="18"/>
      <c r="F68" s="18"/>
      <c r="G68" s="18"/>
      <c r="H68" s="29" t="s">
        <v>391</v>
      </c>
      <c r="I68" s="38"/>
      <c r="J68" s="29"/>
      <c r="K68" s="18"/>
      <c r="L68" s="18"/>
      <c r="M68" s="18"/>
      <c r="N68" s="18"/>
      <c r="O68" s="18"/>
      <c r="P68" s="29"/>
      <c r="Q68" s="18"/>
      <c r="R68" s="18"/>
      <c r="S68" s="18"/>
      <c r="T68" s="18"/>
      <c r="U68" s="18"/>
      <c r="W68" s="17">
        <f t="shared" si="0"/>
        <v>0</v>
      </c>
      <c r="X68" s="17">
        <f t="shared" si="1"/>
        <v>0</v>
      </c>
      <c r="Y68" s="17">
        <f t="shared" si="2"/>
        <v>0</v>
      </c>
    </row>
    <row r="69" spans="1:25" x14ac:dyDescent="0.2">
      <c r="A69" s="29" t="s">
        <v>396</v>
      </c>
      <c r="B69" s="29"/>
      <c r="C69" s="18"/>
      <c r="D69" s="18"/>
      <c r="E69" s="18"/>
      <c r="F69" s="18"/>
      <c r="G69" s="18"/>
      <c r="H69" s="29" t="s">
        <v>396</v>
      </c>
      <c r="I69" s="38"/>
      <c r="J69" s="29"/>
      <c r="K69" s="18"/>
      <c r="L69" s="18"/>
      <c r="M69" s="18"/>
      <c r="N69" s="18"/>
      <c r="O69" s="18"/>
      <c r="P69" s="29"/>
      <c r="Q69" s="18"/>
      <c r="R69" s="18"/>
      <c r="S69" s="18"/>
      <c r="T69" s="18"/>
      <c r="U69" s="18"/>
      <c r="W69" s="17">
        <f t="shared" si="0"/>
        <v>0</v>
      </c>
      <c r="X69" s="17">
        <f t="shared" si="1"/>
        <v>0</v>
      </c>
      <c r="Y69" s="17">
        <f t="shared" si="2"/>
        <v>0</v>
      </c>
    </row>
    <row r="70" spans="1:25" x14ac:dyDescent="0.2">
      <c r="A70" s="29" t="s">
        <v>397</v>
      </c>
      <c r="B70" s="29"/>
      <c r="C70" s="18"/>
      <c r="D70" s="18"/>
      <c r="E70" s="18"/>
      <c r="F70" s="18"/>
      <c r="G70" s="18"/>
      <c r="H70" s="29" t="s">
        <v>397</v>
      </c>
      <c r="I70" s="38"/>
      <c r="J70" s="29"/>
      <c r="K70" s="18"/>
      <c r="L70" s="18"/>
      <c r="M70" s="18"/>
      <c r="N70" s="18"/>
      <c r="O70" s="18"/>
      <c r="P70" s="29"/>
      <c r="Q70" s="18"/>
      <c r="R70" s="18"/>
      <c r="S70" s="18"/>
      <c r="T70" s="18"/>
      <c r="U70" s="18"/>
      <c r="W70" s="17">
        <f t="shared" si="0"/>
        <v>0</v>
      </c>
      <c r="X70" s="17">
        <f t="shared" si="1"/>
        <v>0</v>
      </c>
      <c r="Y70" s="17">
        <f t="shared" si="2"/>
        <v>0</v>
      </c>
    </row>
    <row r="71" spans="1:25" x14ac:dyDescent="0.2">
      <c r="A71" s="29" t="s">
        <v>398</v>
      </c>
      <c r="B71" s="29"/>
      <c r="C71" s="18"/>
      <c r="D71" s="18"/>
      <c r="E71" s="18"/>
      <c r="F71" s="18"/>
      <c r="G71" s="18"/>
      <c r="H71" s="29" t="s">
        <v>398</v>
      </c>
      <c r="I71" s="38"/>
      <c r="J71" s="29"/>
      <c r="K71" s="18"/>
      <c r="L71" s="18"/>
      <c r="M71" s="18"/>
      <c r="N71" s="18"/>
      <c r="O71" s="18"/>
      <c r="P71" s="29"/>
      <c r="Q71" s="18"/>
      <c r="R71" s="18"/>
      <c r="S71" s="18"/>
      <c r="T71" s="18"/>
      <c r="U71" s="18"/>
      <c r="W71" s="17">
        <f t="shared" si="0"/>
        <v>0</v>
      </c>
      <c r="X71" s="17">
        <f t="shared" si="1"/>
        <v>0</v>
      </c>
      <c r="Y71" s="17">
        <f t="shared" si="2"/>
        <v>0</v>
      </c>
    </row>
    <row r="72" spans="1:25" x14ac:dyDescent="0.2">
      <c r="A72" s="29" t="s">
        <v>399</v>
      </c>
      <c r="B72" s="29"/>
      <c r="C72" s="18"/>
      <c r="D72" s="18"/>
      <c r="E72" s="18"/>
      <c r="F72" s="18"/>
      <c r="G72" s="18"/>
      <c r="H72" s="29" t="s">
        <v>399</v>
      </c>
      <c r="I72" s="38"/>
      <c r="J72" s="29"/>
      <c r="K72" s="18"/>
      <c r="L72" s="18"/>
      <c r="M72" s="18"/>
      <c r="N72" s="18"/>
      <c r="O72" s="18"/>
      <c r="P72" s="29"/>
      <c r="Q72" s="18"/>
      <c r="R72" s="18"/>
      <c r="S72" s="18"/>
      <c r="T72" s="18"/>
      <c r="U72" s="18"/>
      <c r="W72" s="17">
        <f t="shared" si="0"/>
        <v>0</v>
      </c>
      <c r="X72" s="17">
        <f t="shared" si="1"/>
        <v>0</v>
      </c>
      <c r="Y72" s="17">
        <f t="shared" si="2"/>
        <v>0</v>
      </c>
    </row>
    <row r="73" spans="1:25" x14ac:dyDescent="0.2">
      <c r="A73" s="29" t="s">
        <v>400</v>
      </c>
      <c r="B73" s="29"/>
      <c r="C73" s="18"/>
      <c r="D73" s="18"/>
      <c r="E73" s="18"/>
      <c r="F73" s="18"/>
      <c r="G73" s="18"/>
      <c r="H73" s="29" t="s">
        <v>400</v>
      </c>
      <c r="I73" s="38"/>
      <c r="J73" s="29"/>
      <c r="K73" s="18"/>
      <c r="L73" s="18"/>
      <c r="M73" s="18"/>
      <c r="N73" s="18"/>
      <c r="O73" s="18"/>
      <c r="P73" s="29"/>
      <c r="Q73" s="18"/>
      <c r="R73" s="18"/>
      <c r="S73" s="18"/>
      <c r="T73" s="18"/>
      <c r="U73" s="18"/>
      <c r="W73" s="17">
        <f t="shared" si="0"/>
        <v>0</v>
      </c>
      <c r="X73" s="17">
        <f t="shared" si="1"/>
        <v>0</v>
      </c>
      <c r="Y73" s="17">
        <f t="shared" si="2"/>
        <v>0</v>
      </c>
    </row>
    <row r="74" spans="1:25" x14ac:dyDescent="0.2">
      <c r="A74" s="29" t="s">
        <v>401</v>
      </c>
      <c r="B74" s="29"/>
      <c r="C74" s="18"/>
      <c r="D74" s="18"/>
      <c r="E74" s="18"/>
      <c r="F74" s="18"/>
      <c r="G74" s="18"/>
      <c r="H74" s="29" t="s">
        <v>401</v>
      </c>
      <c r="I74" s="38"/>
      <c r="J74" s="29"/>
      <c r="K74" s="18"/>
      <c r="L74" s="18"/>
      <c r="M74" s="18"/>
      <c r="N74" s="18"/>
      <c r="O74" s="18"/>
      <c r="P74" s="29"/>
      <c r="Q74" s="18"/>
      <c r="R74" s="18"/>
      <c r="S74" s="18"/>
      <c r="T74" s="18"/>
      <c r="U74" s="18"/>
      <c r="W74" s="17">
        <f t="shared" si="0"/>
        <v>0</v>
      </c>
      <c r="X74" s="17">
        <f t="shared" si="1"/>
        <v>0</v>
      </c>
      <c r="Y74" s="17">
        <f t="shared" si="2"/>
        <v>0</v>
      </c>
    </row>
    <row r="75" spans="1:25" x14ac:dyDescent="0.2">
      <c r="A75" s="29" t="s">
        <v>402</v>
      </c>
      <c r="B75" s="29"/>
      <c r="C75" s="18"/>
      <c r="D75" s="18"/>
      <c r="E75" s="18"/>
      <c r="F75" s="18"/>
      <c r="G75" s="18"/>
      <c r="H75" s="29" t="s">
        <v>402</v>
      </c>
      <c r="I75" s="38"/>
      <c r="J75" s="29"/>
      <c r="K75" s="18"/>
      <c r="L75" s="18"/>
      <c r="M75" s="18"/>
      <c r="N75" s="18"/>
      <c r="O75" s="18"/>
      <c r="P75" s="29"/>
      <c r="Q75" s="18"/>
      <c r="R75" s="18"/>
      <c r="S75" s="18"/>
      <c r="T75" s="18"/>
      <c r="U75" s="18"/>
      <c r="W75" s="17">
        <f t="shared" si="0"/>
        <v>0</v>
      </c>
      <c r="X75" s="17">
        <f t="shared" si="1"/>
        <v>0</v>
      </c>
      <c r="Y75" s="17">
        <f t="shared" si="2"/>
        <v>0</v>
      </c>
    </row>
    <row r="76" spans="1:25" x14ac:dyDescent="0.2">
      <c r="A76" s="29" t="s">
        <v>403</v>
      </c>
      <c r="B76" s="29"/>
      <c r="C76" s="18"/>
      <c r="D76" s="18"/>
      <c r="E76" s="18"/>
      <c r="F76" s="18"/>
      <c r="G76" s="18"/>
      <c r="H76" s="29" t="s">
        <v>403</v>
      </c>
      <c r="I76" s="38"/>
      <c r="J76" s="29"/>
      <c r="K76" s="18"/>
      <c r="L76" s="18"/>
      <c r="M76" s="18"/>
      <c r="N76" s="18"/>
      <c r="O76" s="18"/>
      <c r="P76" s="29"/>
      <c r="Q76" s="18"/>
      <c r="R76" s="18"/>
      <c r="S76" s="18"/>
      <c r="T76" s="18"/>
      <c r="U76" s="18"/>
      <c r="W76" s="17">
        <f t="shared" si="0"/>
        <v>0</v>
      </c>
      <c r="X76" s="17">
        <f t="shared" si="1"/>
        <v>0</v>
      </c>
      <c r="Y76" s="17">
        <f t="shared" si="2"/>
        <v>0</v>
      </c>
    </row>
    <row r="77" spans="1:25" x14ac:dyDescent="0.2">
      <c r="A77" s="29" t="s">
        <v>404</v>
      </c>
      <c r="B77" s="29"/>
      <c r="C77" s="18"/>
      <c r="D77" s="18"/>
      <c r="E77" s="18"/>
      <c r="F77" s="18"/>
      <c r="G77" s="18"/>
      <c r="H77" s="29" t="s">
        <v>404</v>
      </c>
      <c r="I77" s="38"/>
      <c r="J77" s="29"/>
      <c r="K77" s="18"/>
      <c r="L77" s="18"/>
      <c r="M77" s="18"/>
      <c r="N77" s="18"/>
      <c r="O77" s="18"/>
      <c r="P77" s="29"/>
      <c r="Q77" s="18"/>
      <c r="R77" s="18"/>
      <c r="S77" s="18"/>
      <c r="T77" s="18"/>
      <c r="U77" s="18"/>
      <c r="W77" s="17">
        <f t="shared" si="0"/>
        <v>0</v>
      </c>
      <c r="X77" s="17">
        <f t="shared" si="1"/>
        <v>0</v>
      </c>
      <c r="Y77" s="17">
        <f t="shared" si="2"/>
        <v>0</v>
      </c>
    </row>
    <row r="78" spans="1:25" x14ac:dyDescent="0.2">
      <c r="A78" s="29" t="s">
        <v>405</v>
      </c>
      <c r="B78" s="29"/>
      <c r="C78" s="18"/>
      <c r="D78" s="18"/>
      <c r="E78" s="18"/>
      <c r="F78" s="18"/>
      <c r="G78" s="18"/>
      <c r="H78" s="29" t="s">
        <v>405</v>
      </c>
      <c r="I78" s="38"/>
      <c r="J78" s="29"/>
      <c r="K78" s="18"/>
      <c r="L78" s="18"/>
      <c r="M78" s="18"/>
      <c r="N78" s="18"/>
      <c r="O78" s="18"/>
      <c r="P78" s="29"/>
      <c r="Q78" s="18"/>
      <c r="R78" s="18"/>
      <c r="S78" s="18"/>
      <c r="T78" s="18"/>
      <c r="U78" s="18"/>
      <c r="W78" s="17">
        <f t="shared" si="0"/>
        <v>0</v>
      </c>
      <c r="X78" s="17">
        <f t="shared" si="1"/>
        <v>0</v>
      </c>
      <c r="Y78" s="17">
        <f t="shared" si="2"/>
        <v>0</v>
      </c>
    </row>
    <row r="79" spans="1:25" ht="15" x14ac:dyDescent="0.25">
      <c r="A79" s="33" t="s">
        <v>392</v>
      </c>
      <c r="B79" s="33"/>
      <c r="C79" s="34"/>
      <c r="D79" s="34"/>
      <c r="E79" s="34"/>
      <c r="F79" s="34"/>
      <c r="G79" s="34"/>
      <c r="H79" s="31" t="s">
        <v>392</v>
      </c>
      <c r="I79" s="39"/>
      <c r="J79" s="31"/>
      <c r="K79" s="32"/>
      <c r="L79" s="32"/>
      <c r="M79" s="32"/>
      <c r="N79" s="32"/>
      <c r="O79" s="32"/>
      <c r="P79" s="31"/>
      <c r="Q79" s="32"/>
      <c r="R79" s="32"/>
      <c r="S79" s="32"/>
      <c r="T79" s="32"/>
      <c r="U79" s="32"/>
      <c r="W79" s="17">
        <f t="shared" ref="W79:W162" si="3">B79+C79+D79+E79+F79+G79</f>
        <v>0</v>
      </c>
      <c r="X79" s="17">
        <f t="shared" ref="X79:X162" si="4">(J79+K79+L79+M79+N79+O79)*I79</f>
        <v>0</v>
      </c>
      <c r="Y79" s="17">
        <f t="shared" ref="Y79:Y162" si="5">P79+Q79+R79+S79+T79+U79</f>
        <v>0</v>
      </c>
    </row>
    <row r="80" spans="1:25" x14ac:dyDescent="0.2">
      <c r="A80" s="29" t="s">
        <v>393</v>
      </c>
      <c r="B80" s="29"/>
      <c r="C80" s="18"/>
      <c r="D80" s="18"/>
      <c r="E80" s="18"/>
      <c r="F80" s="18"/>
      <c r="G80" s="18"/>
      <c r="H80" s="29" t="s">
        <v>393</v>
      </c>
      <c r="I80" s="38"/>
      <c r="J80" s="29"/>
      <c r="K80" s="18"/>
      <c r="L80" s="18"/>
      <c r="M80" s="18"/>
      <c r="N80" s="18"/>
      <c r="O80" s="18"/>
      <c r="P80" s="29"/>
      <c r="Q80" s="18"/>
      <c r="R80" s="18"/>
      <c r="S80" s="18"/>
      <c r="T80" s="18"/>
      <c r="U80" s="18"/>
      <c r="W80" s="17">
        <f t="shared" si="3"/>
        <v>0</v>
      </c>
      <c r="X80" s="17">
        <f t="shared" si="4"/>
        <v>0</v>
      </c>
      <c r="Y80" s="17">
        <f t="shared" si="5"/>
        <v>0</v>
      </c>
    </row>
    <row r="81" spans="1:25" x14ac:dyDescent="0.2">
      <c r="A81" s="29" t="s">
        <v>394</v>
      </c>
      <c r="B81" s="29"/>
      <c r="C81" s="18"/>
      <c r="D81" s="18"/>
      <c r="E81" s="18"/>
      <c r="F81" s="18"/>
      <c r="G81" s="18"/>
      <c r="H81" s="29" t="s">
        <v>394</v>
      </c>
      <c r="I81" s="38"/>
      <c r="J81" s="29"/>
      <c r="K81" s="18"/>
      <c r="L81" s="18"/>
      <c r="M81" s="18"/>
      <c r="N81" s="18"/>
      <c r="O81" s="18"/>
      <c r="P81" s="29"/>
      <c r="Q81" s="18"/>
      <c r="R81" s="18"/>
      <c r="S81" s="18"/>
      <c r="T81" s="18"/>
      <c r="U81" s="18"/>
      <c r="W81" s="17">
        <f t="shared" si="3"/>
        <v>0</v>
      </c>
      <c r="X81" s="17">
        <f t="shared" si="4"/>
        <v>0</v>
      </c>
      <c r="Y81" s="17">
        <f t="shared" si="5"/>
        <v>0</v>
      </c>
    </row>
    <row r="82" spans="1:25" x14ac:dyDescent="0.2">
      <c r="A82" s="29" t="s">
        <v>395</v>
      </c>
      <c r="B82" s="29"/>
      <c r="C82" s="18"/>
      <c r="D82" s="18"/>
      <c r="E82" s="18"/>
      <c r="F82" s="18"/>
      <c r="G82" s="18"/>
      <c r="H82" s="29" t="s">
        <v>395</v>
      </c>
      <c r="I82" s="38"/>
      <c r="J82" s="29"/>
      <c r="K82" s="18"/>
      <c r="L82" s="18"/>
      <c r="M82" s="18"/>
      <c r="N82" s="18"/>
      <c r="O82" s="18"/>
      <c r="P82" s="29"/>
      <c r="Q82" s="18"/>
      <c r="R82" s="18"/>
      <c r="S82" s="18"/>
      <c r="T82" s="18"/>
      <c r="U82" s="18"/>
      <c r="W82" s="17">
        <f t="shared" si="3"/>
        <v>0</v>
      </c>
      <c r="X82" s="17">
        <f t="shared" si="4"/>
        <v>0</v>
      </c>
      <c r="Y82" s="17">
        <f t="shared" si="5"/>
        <v>0</v>
      </c>
    </row>
    <row r="83" spans="1:25" x14ac:dyDescent="0.2">
      <c r="A83" s="29" t="s">
        <v>385</v>
      </c>
      <c r="B83" s="29"/>
      <c r="C83" s="18"/>
      <c r="D83" s="18"/>
      <c r="E83" s="18"/>
      <c r="F83" s="18"/>
      <c r="G83" s="18"/>
      <c r="H83" s="29" t="s">
        <v>385</v>
      </c>
      <c r="I83" s="38"/>
      <c r="J83" s="29"/>
      <c r="K83" s="18"/>
      <c r="L83" s="18"/>
      <c r="M83" s="18"/>
      <c r="N83" s="18"/>
      <c r="O83" s="18"/>
      <c r="P83" s="29"/>
      <c r="Q83" s="18"/>
      <c r="R83" s="18"/>
      <c r="S83" s="18"/>
      <c r="T83" s="18"/>
      <c r="U83" s="18"/>
      <c r="W83" s="17">
        <f t="shared" si="3"/>
        <v>0</v>
      </c>
      <c r="X83" s="17">
        <f t="shared" si="4"/>
        <v>0</v>
      </c>
      <c r="Y83" s="17">
        <f t="shared" si="5"/>
        <v>0</v>
      </c>
    </row>
    <row r="84" spans="1:25" x14ac:dyDescent="0.2">
      <c r="A84" s="29" t="s">
        <v>386</v>
      </c>
      <c r="B84" s="29"/>
      <c r="C84" s="18"/>
      <c r="D84" s="18"/>
      <c r="E84" s="18"/>
      <c r="F84" s="18"/>
      <c r="G84" s="18"/>
      <c r="H84" s="29" t="s">
        <v>386</v>
      </c>
      <c r="I84" s="38"/>
      <c r="J84" s="29"/>
      <c r="K84" s="18"/>
      <c r="L84" s="18"/>
      <c r="M84" s="18"/>
      <c r="N84" s="18"/>
      <c r="O84" s="18"/>
      <c r="P84" s="29"/>
      <c r="Q84" s="18"/>
      <c r="R84" s="18"/>
      <c r="S84" s="18"/>
      <c r="T84" s="18"/>
      <c r="U84" s="18"/>
      <c r="W84" s="17">
        <f t="shared" si="3"/>
        <v>0</v>
      </c>
      <c r="X84" s="17">
        <f t="shared" si="4"/>
        <v>0</v>
      </c>
      <c r="Y84" s="17">
        <f t="shared" si="5"/>
        <v>0</v>
      </c>
    </row>
    <row r="85" spans="1:25" x14ac:dyDescent="0.2">
      <c r="A85" s="29" t="s">
        <v>387</v>
      </c>
      <c r="B85" s="29"/>
      <c r="C85" s="18"/>
      <c r="D85" s="18"/>
      <c r="E85" s="18"/>
      <c r="F85" s="18"/>
      <c r="G85" s="18"/>
      <c r="H85" s="29" t="s">
        <v>387</v>
      </c>
      <c r="I85" s="38"/>
      <c r="J85" s="29"/>
      <c r="K85" s="18"/>
      <c r="L85" s="18"/>
      <c r="M85" s="18"/>
      <c r="N85" s="18"/>
      <c r="O85" s="18"/>
      <c r="P85" s="29"/>
      <c r="Q85" s="18"/>
      <c r="R85" s="18"/>
      <c r="S85" s="18"/>
      <c r="T85" s="18"/>
      <c r="U85" s="18"/>
      <c r="W85" s="17">
        <f t="shared" si="3"/>
        <v>0</v>
      </c>
      <c r="X85" s="17">
        <f t="shared" si="4"/>
        <v>0</v>
      </c>
      <c r="Y85" s="17">
        <f t="shared" si="5"/>
        <v>0</v>
      </c>
    </row>
    <row r="86" spans="1:25" x14ac:dyDescent="0.2">
      <c r="A86" s="29" t="s">
        <v>388</v>
      </c>
      <c r="B86" s="29"/>
      <c r="C86" s="18"/>
      <c r="D86" s="18"/>
      <c r="E86" s="18"/>
      <c r="F86" s="18"/>
      <c r="G86" s="18"/>
      <c r="H86" s="29" t="s">
        <v>388</v>
      </c>
      <c r="I86" s="38"/>
      <c r="J86" s="29"/>
      <c r="K86" s="18"/>
      <c r="L86" s="18"/>
      <c r="M86" s="18"/>
      <c r="N86" s="18"/>
      <c r="O86" s="18"/>
      <c r="P86" s="29"/>
      <c r="Q86" s="18"/>
      <c r="R86" s="18"/>
      <c r="S86" s="18"/>
      <c r="T86" s="18"/>
      <c r="U86" s="18"/>
      <c r="W86" s="17">
        <f t="shared" si="3"/>
        <v>0</v>
      </c>
      <c r="X86" s="17">
        <f t="shared" si="4"/>
        <v>0</v>
      </c>
      <c r="Y86" s="17">
        <f t="shared" si="5"/>
        <v>0</v>
      </c>
    </row>
    <row r="87" spans="1:25" x14ac:dyDescent="0.2">
      <c r="A87" s="29" t="s">
        <v>389</v>
      </c>
      <c r="B87" s="29"/>
      <c r="C87" s="18"/>
      <c r="D87" s="18"/>
      <c r="E87" s="18"/>
      <c r="F87" s="18"/>
      <c r="G87" s="18"/>
      <c r="H87" s="29" t="s">
        <v>389</v>
      </c>
      <c r="I87" s="38"/>
      <c r="J87" s="29"/>
      <c r="K87" s="18"/>
      <c r="L87" s="18"/>
      <c r="M87" s="18"/>
      <c r="N87" s="18"/>
      <c r="O87" s="18"/>
      <c r="P87" s="29"/>
      <c r="Q87" s="18"/>
      <c r="R87" s="18"/>
      <c r="S87" s="18"/>
      <c r="T87" s="18"/>
      <c r="U87" s="18"/>
      <c r="W87" s="17">
        <f t="shared" si="3"/>
        <v>0</v>
      </c>
      <c r="X87" s="17">
        <f t="shared" si="4"/>
        <v>0</v>
      </c>
      <c r="Y87" s="17">
        <f t="shared" si="5"/>
        <v>0</v>
      </c>
    </row>
    <row r="88" spans="1:25" x14ac:dyDescent="0.2">
      <c r="A88" s="29" t="s">
        <v>390</v>
      </c>
      <c r="B88" s="29"/>
      <c r="C88" s="18"/>
      <c r="D88" s="18"/>
      <c r="E88" s="18"/>
      <c r="F88" s="18"/>
      <c r="G88" s="18"/>
      <c r="H88" s="29" t="s">
        <v>390</v>
      </c>
      <c r="I88" s="38"/>
      <c r="J88" s="29"/>
      <c r="K88" s="18"/>
      <c r="L88" s="18"/>
      <c r="M88" s="18"/>
      <c r="N88" s="18"/>
      <c r="O88" s="18"/>
      <c r="P88" s="29"/>
      <c r="Q88" s="18"/>
      <c r="R88" s="18"/>
      <c r="S88" s="18"/>
      <c r="T88" s="18"/>
      <c r="U88" s="18"/>
      <c r="W88" s="17">
        <f t="shared" si="3"/>
        <v>0</v>
      </c>
      <c r="X88" s="17">
        <f t="shared" si="4"/>
        <v>0</v>
      </c>
      <c r="Y88" s="17">
        <f t="shared" si="5"/>
        <v>0</v>
      </c>
    </row>
    <row r="89" spans="1:25" x14ac:dyDescent="0.2">
      <c r="A89" s="29" t="s">
        <v>391</v>
      </c>
      <c r="B89" s="29"/>
      <c r="C89" s="18"/>
      <c r="D89" s="18"/>
      <c r="E89" s="18"/>
      <c r="F89" s="18"/>
      <c r="G89" s="18"/>
      <c r="H89" s="29" t="s">
        <v>391</v>
      </c>
      <c r="I89" s="38"/>
      <c r="J89" s="29"/>
      <c r="K89" s="18"/>
      <c r="L89" s="18"/>
      <c r="M89" s="18"/>
      <c r="N89" s="18"/>
      <c r="O89" s="18"/>
      <c r="P89" s="29"/>
      <c r="Q89" s="18"/>
      <c r="R89" s="18"/>
      <c r="S89" s="18"/>
      <c r="T89" s="18"/>
      <c r="U89" s="18"/>
      <c r="W89" s="17">
        <f t="shared" si="3"/>
        <v>0</v>
      </c>
      <c r="X89" s="17">
        <f t="shared" si="4"/>
        <v>0</v>
      </c>
      <c r="Y89" s="17">
        <f t="shared" si="5"/>
        <v>0</v>
      </c>
    </row>
    <row r="90" spans="1:25" x14ac:dyDescent="0.2">
      <c r="A90" s="29" t="s">
        <v>396</v>
      </c>
      <c r="B90" s="29"/>
      <c r="C90" s="18"/>
      <c r="D90" s="18"/>
      <c r="E90" s="18"/>
      <c r="F90" s="18"/>
      <c r="G90" s="18"/>
      <c r="H90" s="29" t="s">
        <v>396</v>
      </c>
      <c r="I90" s="38"/>
      <c r="J90" s="29"/>
      <c r="K90" s="18"/>
      <c r="L90" s="18"/>
      <c r="M90" s="18"/>
      <c r="N90" s="18"/>
      <c r="O90" s="18"/>
      <c r="P90" s="29"/>
      <c r="Q90" s="18"/>
      <c r="R90" s="18"/>
      <c r="S90" s="18"/>
      <c r="T90" s="18"/>
      <c r="U90" s="18"/>
      <c r="W90" s="17">
        <f t="shared" si="3"/>
        <v>0</v>
      </c>
      <c r="X90" s="17">
        <f t="shared" si="4"/>
        <v>0</v>
      </c>
      <c r="Y90" s="17">
        <f t="shared" si="5"/>
        <v>0</v>
      </c>
    </row>
    <row r="91" spans="1:25" x14ac:dyDescent="0.2">
      <c r="A91" s="29" t="s">
        <v>397</v>
      </c>
      <c r="B91" s="29"/>
      <c r="C91" s="18"/>
      <c r="D91" s="18"/>
      <c r="E91" s="18"/>
      <c r="F91" s="18"/>
      <c r="G91" s="18"/>
      <c r="H91" s="29" t="s">
        <v>397</v>
      </c>
      <c r="I91" s="38"/>
      <c r="J91" s="29"/>
      <c r="K91" s="18"/>
      <c r="L91" s="18"/>
      <c r="M91" s="18"/>
      <c r="N91" s="18"/>
      <c r="O91" s="18"/>
      <c r="P91" s="29"/>
      <c r="Q91" s="18"/>
      <c r="R91" s="18"/>
      <c r="S91" s="18"/>
      <c r="T91" s="18"/>
      <c r="U91" s="18"/>
      <c r="W91" s="17">
        <f t="shared" si="3"/>
        <v>0</v>
      </c>
      <c r="X91" s="17">
        <f t="shared" si="4"/>
        <v>0</v>
      </c>
      <c r="Y91" s="17">
        <f t="shared" si="5"/>
        <v>0</v>
      </c>
    </row>
    <row r="92" spans="1:25" x14ac:dyDescent="0.2">
      <c r="A92" s="29" t="s">
        <v>398</v>
      </c>
      <c r="B92" s="29"/>
      <c r="C92" s="18"/>
      <c r="D92" s="18"/>
      <c r="E92" s="18"/>
      <c r="F92" s="18"/>
      <c r="G92" s="18"/>
      <c r="H92" s="29" t="s">
        <v>398</v>
      </c>
      <c r="I92" s="38"/>
      <c r="J92" s="29"/>
      <c r="K92" s="18"/>
      <c r="L92" s="18"/>
      <c r="M92" s="18"/>
      <c r="N92" s="18"/>
      <c r="O92" s="18"/>
      <c r="P92" s="29"/>
      <c r="Q92" s="18"/>
      <c r="R92" s="18"/>
      <c r="S92" s="18"/>
      <c r="T92" s="18"/>
      <c r="U92" s="18"/>
      <c r="W92" s="17">
        <f t="shared" si="3"/>
        <v>0</v>
      </c>
      <c r="X92" s="17">
        <f t="shared" si="4"/>
        <v>0</v>
      </c>
      <c r="Y92" s="17">
        <f t="shared" si="5"/>
        <v>0</v>
      </c>
    </row>
    <row r="93" spans="1:25" x14ac:dyDescent="0.2">
      <c r="A93" s="29" t="s">
        <v>399</v>
      </c>
      <c r="B93" s="29"/>
      <c r="C93" s="18"/>
      <c r="D93" s="18"/>
      <c r="E93" s="18"/>
      <c r="F93" s="18"/>
      <c r="G93" s="18"/>
      <c r="H93" s="29" t="s">
        <v>399</v>
      </c>
      <c r="I93" s="38"/>
      <c r="J93" s="29"/>
      <c r="K93" s="18"/>
      <c r="L93" s="18"/>
      <c r="M93" s="18"/>
      <c r="N93" s="18"/>
      <c r="O93" s="18"/>
      <c r="P93" s="29"/>
      <c r="Q93" s="18"/>
      <c r="R93" s="18"/>
      <c r="S93" s="18"/>
      <c r="T93" s="18"/>
      <c r="U93" s="18"/>
      <c r="W93" s="17">
        <f t="shared" si="3"/>
        <v>0</v>
      </c>
      <c r="X93" s="17">
        <f t="shared" si="4"/>
        <v>0</v>
      </c>
      <c r="Y93" s="17">
        <f t="shared" si="5"/>
        <v>0</v>
      </c>
    </row>
    <row r="94" spans="1:25" x14ac:dyDescent="0.2">
      <c r="A94" s="29" t="s">
        <v>400</v>
      </c>
      <c r="B94" s="29"/>
      <c r="C94" s="18"/>
      <c r="D94" s="18"/>
      <c r="E94" s="18"/>
      <c r="F94" s="18"/>
      <c r="G94" s="18"/>
      <c r="H94" s="29" t="s">
        <v>400</v>
      </c>
      <c r="I94" s="38"/>
      <c r="J94" s="29"/>
      <c r="K94" s="18"/>
      <c r="L94" s="18"/>
      <c r="M94" s="18"/>
      <c r="N94" s="18"/>
      <c r="O94" s="18"/>
      <c r="P94" s="29"/>
      <c r="Q94" s="18"/>
      <c r="R94" s="18"/>
      <c r="S94" s="18"/>
      <c r="T94" s="18"/>
      <c r="U94" s="18"/>
      <c r="W94" s="17">
        <f t="shared" si="3"/>
        <v>0</v>
      </c>
      <c r="X94" s="17">
        <f t="shared" si="4"/>
        <v>0</v>
      </c>
      <c r="Y94" s="17">
        <f t="shared" si="5"/>
        <v>0</v>
      </c>
    </row>
    <row r="95" spans="1:25" x14ac:dyDescent="0.2">
      <c r="A95" s="29" t="s">
        <v>401</v>
      </c>
      <c r="B95" s="29"/>
      <c r="C95" s="18"/>
      <c r="D95" s="18"/>
      <c r="E95" s="18"/>
      <c r="F95" s="18"/>
      <c r="G95" s="18"/>
      <c r="H95" s="29" t="s">
        <v>401</v>
      </c>
      <c r="I95" s="38"/>
      <c r="J95" s="29"/>
      <c r="K95" s="18"/>
      <c r="L95" s="18"/>
      <c r="M95" s="18"/>
      <c r="N95" s="18"/>
      <c r="O95" s="18"/>
      <c r="P95" s="29"/>
      <c r="Q95" s="18"/>
      <c r="R95" s="18"/>
      <c r="S95" s="18"/>
      <c r="T95" s="18"/>
      <c r="U95" s="18"/>
      <c r="W95" s="17">
        <f t="shared" si="3"/>
        <v>0</v>
      </c>
      <c r="X95" s="17">
        <f t="shared" si="4"/>
        <v>0</v>
      </c>
      <c r="Y95" s="17">
        <f t="shared" si="5"/>
        <v>0</v>
      </c>
    </row>
    <row r="96" spans="1:25" x14ac:dyDescent="0.2">
      <c r="A96" s="29" t="s">
        <v>402</v>
      </c>
      <c r="B96" s="29"/>
      <c r="C96" s="18"/>
      <c r="D96" s="18"/>
      <c r="E96" s="18"/>
      <c r="F96" s="18"/>
      <c r="G96" s="18"/>
      <c r="H96" s="29" t="s">
        <v>402</v>
      </c>
      <c r="I96" s="38"/>
      <c r="J96" s="29"/>
      <c r="K96" s="18"/>
      <c r="L96" s="18"/>
      <c r="M96" s="18"/>
      <c r="N96" s="18"/>
      <c r="O96" s="18"/>
      <c r="P96" s="29"/>
      <c r="Q96" s="18"/>
      <c r="R96" s="18"/>
      <c r="S96" s="18"/>
      <c r="T96" s="18"/>
      <c r="U96" s="18"/>
      <c r="W96" s="17">
        <f t="shared" si="3"/>
        <v>0</v>
      </c>
      <c r="X96" s="17">
        <f t="shared" si="4"/>
        <v>0</v>
      </c>
      <c r="Y96" s="17">
        <f t="shared" si="5"/>
        <v>0</v>
      </c>
    </row>
    <row r="97" spans="1:25" x14ac:dyDescent="0.2">
      <c r="A97" s="29" t="s">
        <v>403</v>
      </c>
      <c r="B97" s="29"/>
      <c r="C97" s="18"/>
      <c r="D97" s="18"/>
      <c r="E97" s="18"/>
      <c r="F97" s="18"/>
      <c r="G97" s="18"/>
      <c r="H97" s="29" t="s">
        <v>403</v>
      </c>
      <c r="I97" s="38"/>
      <c r="J97" s="29"/>
      <c r="K97" s="18"/>
      <c r="L97" s="18"/>
      <c r="M97" s="18"/>
      <c r="N97" s="18"/>
      <c r="O97" s="18"/>
      <c r="P97" s="29"/>
      <c r="Q97" s="18"/>
      <c r="R97" s="18"/>
      <c r="S97" s="18"/>
      <c r="T97" s="18"/>
      <c r="U97" s="18"/>
      <c r="W97" s="17">
        <f t="shared" si="3"/>
        <v>0</v>
      </c>
      <c r="X97" s="17">
        <f t="shared" si="4"/>
        <v>0</v>
      </c>
      <c r="Y97" s="17">
        <f t="shared" si="5"/>
        <v>0</v>
      </c>
    </row>
    <row r="98" spans="1:25" x14ac:dyDescent="0.2">
      <c r="A98" s="29" t="s">
        <v>404</v>
      </c>
      <c r="B98" s="29"/>
      <c r="C98" s="18"/>
      <c r="D98" s="18"/>
      <c r="E98" s="18"/>
      <c r="F98" s="18"/>
      <c r="G98" s="18"/>
      <c r="H98" s="29" t="s">
        <v>404</v>
      </c>
      <c r="I98" s="38"/>
      <c r="J98" s="29"/>
      <c r="K98" s="18"/>
      <c r="L98" s="18"/>
      <c r="M98" s="18"/>
      <c r="N98" s="18"/>
      <c r="O98" s="18"/>
      <c r="P98" s="29"/>
      <c r="Q98" s="18"/>
      <c r="R98" s="18"/>
      <c r="S98" s="18"/>
      <c r="T98" s="18"/>
      <c r="U98" s="18"/>
      <c r="W98" s="17">
        <f t="shared" si="3"/>
        <v>0</v>
      </c>
      <c r="X98" s="17">
        <f t="shared" si="4"/>
        <v>0</v>
      </c>
      <c r="Y98" s="17">
        <f t="shared" si="5"/>
        <v>0</v>
      </c>
    </row>
    <row r="99" spans="1:25" x14ac:dyDescent="0.2">
      <c r="A99" s="29" t="s">
        <v>405</v>
      </c>
      <c r="B99" s="29"/>
      <c r="C99" s="18"/>
      <c r="D99" s="18"/>
      <c r="E99" s="18"/>
      <c r="F99" s="18"/>
      <c r="G99" s="18"/>
      <c r="H99" s="29" t="s">
        <v>405</v>
      </c>
      <c r="I99" s="38"/>
      <c r="J99" s="29"/>
      <c r="K99" s="18"/>
      <c r="L99" s="18"/>
      <c r="M99" s="18"/>
      <c r="N99" s="18"/>
      <c r="O99" s="18"/>
      <c r="P99" s="29"/>
      <c r="Q99" s="18"/>
      <c r="R99" s="18"/>
      <c r="S99" s="18"/>
      <c r="T99" s="18"/>
      <c r="U99" s="18"/>
      <c r="W99" s="17">
        <f t="shared" si="3"/>
        <v>0</v>
      </c>
      <c r="X99" s="17">
        <f t="shared" si="4"/>
        <v>0</v>
      </c>
      <c r="Y99" s="17">
        <f t="shared" si="5"/>
        <v>0</v>
      </c>
    </row>
    <row r="100" spans="1:25" ht="15" x14ac:dyDescent="0.25">
      <c r="A100" s="33" t="s">
        <v>392</v>
      </c>
      <c r="B100" s="33"/>
      <c r="C100" s="34"/>
      <c r="D100" s="34"/>
      <c r="E100" s="34"/>
      <c r="F100" s="34"/>
      <c r="G100" s="34"/>
      <c r="H100" s="31" t="s">
        <v>392</v>
      </c>
      <c r="I100" s="39"/>
      <c r="J100" s="31"/>
      <c r="K100" s="32"/>
      <c r="L100" s="32"/>
      <c r="M100" s="32"/>
      <c r="N100" s="32"/>
      <c r="O100" s="32"/>
      <c r="P100" s="31"/>
      <c r="Q100" s="32"/>
      <c r="R100" s="32"/>
      <c r="S100" s="32"/>
      <c r="T100" s="32"/>
      <c r="U100" s="32"/>
      <c r="W100" s="17">
        <f t="shared" ref="W100:W120" si="6">B100+C100+D100+E100+F100+G100</f>
        <v>0</v>
      </c>
      <c r="X100" s="17">
        <f t="shared" ref="X100:X120" si="7">(J100+K100+L100+M100+N100+O100)*I100</f>
        <v>0</v>
      </c>
      <c r="Y100" s="17">
        <f t="shared" ref="Y100:Y120" si="8">P100+Q100+R100+S100+T100+U100</f>
        <v>0</v>
      </c>
    </row>
    <row r="101" spans="1:25" x14ac:dyDescent="0.2">
      <c r="A101" s="29" t="s">
        <v>393</v>
      </c>
      <c r="B101" s="29"/>
      <c r="C101" s="18"/>
      <c r="D101" s="18"/>
      <c r="E101" s="18"/>
      <c r="F101" s="18"/>
      <c r="G101" s="18"/>
      <c r="H101" s="29" t="s">
        <v>393</v>
      </c>
      <c r="I101" s="38"/>
      <c r="J101" s="29"/>
      <c r="K101" s="18"/>
      <c r="L101" s="18"/>
      <c r="M101" s="18"/>
      <c r="N101" s="18"/>
      <c r="O101" s="18"/>
      <c r="P101" s="29"/>
      <c r="Q101" s="18"/>
      <c r="R101" s="18"/>
      <c r="S101" s="18"/>
      <c r="T101" s="18"/>
      <c r="U101" s="18"/>
      <c r="W101" s="17">
        <f t="shared" si="6"/>
        <v>0</v>
      </c>
      <c r="X101" s="17">
        <f t="shared" si="7"/>
        <v>0</v>
      </c>
      <c r="Y101" s="17">
        <f t="shared" si="8"/>
        <v>0</v>
      </c>
    </row>
    <row r="102" spans="1:25" x14ac:dyDescent="0.2">
      <c r="A102" s="29" t="s">
        <v>394</v>
      </c>
      <c r="B102" s="29"/>
      <c r="C102" s="18"/>
      <c r="D102" s="18"/>
      <c r="E102" s="18"/>
      <c r="F102" s="18"/>
      <c r="G102" s="18"/>
      <c r="H102" s="29" t="s">
        <v>394</v>
      </c>
      <c r="I102" s="38"/>
      <c r="J102" s="29"/>
      <c r="K102" s="18"/>
      <c r="L102" s="18"/>
      <c r="M102" s="18"/>
      <c r="N102" s="18"/>
      <c r="O102" s="18"/>
      <c r="P102" s="29"/>
      <c r="Q102" s="18"/>
      <c r="R102" s="18"/>
      <c r="S102" s="18"/>
      <c r="T102" s="18"/>
      <c r="U102" s="18"/>
      <c r="W102" s="17">
        <f t="shared" si="6"/>
        <v>0</v>
      </c>
      <c r="X102" s="17">
        <f t="shared" si="7"/>
        <v>0</v>
      </c>
      <c r="Y102" s="17">
        <f t="shared" si="8"/>
        <v>0</v>
      </c>
    </row>
    <row r="103" spans="1:25" x14ac:dyDescent="0.2">
      <c r="A103" s="29" t="s">
        <v>395</v>
      </c>
      <c r="B103" s="29"/>
      <c r="C103" s="18"/>
      <c r="D103" s="18"/>
      <c r="E103" s="18"/>
      <c r="F103" s="18"/>
      <c r="G103" s="18"/>
      <c r="H103" s="29" t="s">
        <v>395</v>
      </c>
      <c r="I103" s="38"/>
      <c r="J103" s="29"/>
      <c r="K103" s="18"/>
      <c r="L103" s="18"/>
      <c r="M103" s="18"/>
      <c r="N103" s="18"/>
      <c r="O103" s="18"/>
      <c r="P103" s="29"/>
      <c r="Q103" s="18"/>
      <c r="R103" s="18"/>
      <c r="S103" s="18"/>
      <c r="T103" s="18"/>
      <c r="U103" s="18"/>
      <c r="W103" s="17">
        <f t="shared" si="6"/>
        <v>0</v>
      </c>
      <c r="X103" s="17">
        <f t="shared" si="7"/>
        <v>0</v>
      </c>
      <c r="Y103" s="17">
        <f t="shared" si="8"/>
        <v>0</v>
      </c>
    </row>
    <row r="104" spans="1:25" x14ac:dyDescent="0.2">
      <c r="A104" s="29" t="s">
        <v>385</v>
      </c>
      <c r="B104" s="29"/>
      <c r="C104" s="18"/>
      <c r="D104" s="18"/>
      <c r="E104" s="18"/>
      <c r="F104" s="18"/>
      <c r="G104" s="18"/>
      <c r="H104" s="29" t="s">
        <v>385</v>
      </c>
      <c r="I104" s="38"/>
      <c r="J104" s="29"/>
      <c r="K104" s="18"/>
      <c r="L104" s="18"/>
      <c r="M104" s="18"/>
      <c r="N104" s="18"/>
      <c r="O104" s="18"/>
      <c r="P104" s="29"/>
      <c r="Q104" s="18"/>
      <c r="R104" s="18"/>
      <c r="S104" s="18"/>
      <c r="T104" s="18"/>
      <c r="U104" s="18"/>
      <c r="W104" s="17">
        <f t="shared" si="6"/>
        <v>0</v>
      </c>
      <c r="X104" s="17">
        <f t="shared" si="7"/>
        <v>0</v>
      </c>
      <c r="Y104" s="17">
        <f t="shared" si="8"/>
        <v>0</v>
      </c>
    </row>
    <row r="105" spans="1:25" x14ac:dyDescent="0.2">
      <c r="A105" s="29" t="s">
        <v>386</v>
      </c>
      <c r="B105" s="29"/>
      <c r="C105" s="18"/>
      <c r="D105" s="18"/>
      <c r="E105" s="18"/>
      <c r="F105" s="18"/>
      <c r="G105" s="18"/>
      <c r="H105" s="29" t="s">
        <v>386</v>
      </c>
      <c r="I105" s="38"/>
      <c r="J105" s="29"/>
      <c r="K105" s="18"/>
      <c r="L105" s="18"/>
      <c r="M105" s="18"/>
      <c r="N105" s="18"/>
      <c r="O105" s="18"/>
      <c r="P105" s="29"/>
      <c r="Q105" s="18"/>
      <c r="R105" s="18"/>
      <c r="S105" s="18"/>
      <c r="T105" s="18"/>
      <c r="U105" s="18"/>
      <c r="W105" s="17">
        <f t="shared" si="6"/>
        <v>0</v>
      </c>
      <c r="X105" s="17">
        <f t="shared" si="7"/>
        <v>0</v>
      </c>
      <c r="Y105" s="17">
        <f t="shared" si="8"/>
        <v>0</v>
      </c>
    </row>
    <row r="106" spans="1:25" x14ac:dyDescent="0.2">
      <c r="A106" s="29" t="s">
        <v>387</v>
      </c>
      <c r="B106" s="29"/>
      <c r="C106" s="18"/>
      <c r="D106" s="18"/>
      <c r="E106" s="18"/>
      <c r="F106" s="18"/>
      <c r="G106" s="18"/>
      <c r="H106" s="29" t="s">
        <v>387</v>
      </c>
      <c r="I106" s="38"/>
      <c r="J106" s="29"/>
      <c r="K106" s="18"/>
      <c r="L106" s="18"/>
      <c r="M106" s="18"/>
      <c r="N106" s="18"/>
      <c r="O106" s="18"/>
      <c r="P106" s="29"/>
      <c r="Q106" s="18"/>
      <c r="R106" s="18"/>
      <c r="S106" s="18"/>
      <c r="T106" s="18"/>
      <c r="U106" s="18"/>
      <c r="W106" s="17">
        <f t="shared" si="6"/>
        <v>0</v>
      </c>
      <c r="X106" s="17">
        <f t="shared" si="7"/>
        <v>0</v>
      </c>
      <c r="Y106" s="17">
        <f t="shared" si="8"/>
        <v>0</v>
      </c>
    </row>
    <row r="107" spans="1:25" x14ac:dyDescent="0.2">
      <c r="A107" s="29" t="s">
        <v>388</v>
      </c>
      <c r="B107" s="29"/>
      <c r="C107" s="18"/>
      <c r="D107" s="18"/>
      <c r="E107" s="18"/>
      <c r="F107" s="18"/>
      <c r="G107" s="18"/>
      <c r="H107" s="29" t="s">
        <v>388</v>
      </c>
      <c r="I107" s="38"/>
      <c r="J107" s="29"/>
      <c r="K107" s="18"/>
      <c r="L107" s="18"/>
      <c r="M107" s="18"/>
      <c r="N107" s="18"/>
      <c r="O107" s="18"/>
      <c r="P107" s="29"/>
      <c r="Q107" s="18"/>
      <c r="R107" s="18"/>
      <c r="S107" s="18"/>
      <c r="T107" s="18"/>
      <c r="U107" s="18"/>
      <c r="W107" s="17">
        <f t="shared" si="6"/>
        <v>0</v>
      </c>
      <c r="X107" s="17">
        <f t="shared" si="7"/>
        <v>0</v>
      </c>
      <c r="Y107" s="17">
        <f t="shared" si="8"/>
        <v>0</v>
      </c>
    </row>
    <row r="108" spans="1:25" x14ac:dyDescent="0.2">
      <c r="A108" s="29" t="s">
        <v>389</v>
      </c>
      <c r="B108" s="29"/>
      <c r="C108" s="18"/>
      <c r="D108" s="18"/>
      <c r="E108" s="18"/>
      <c r="F108" s="18"/>
      <c r="G108" s="18"/>
      <c r="H108" s="29" t="s">
        <v>389</v>
      </c>
      <c r="I108" s="38"/>
      <c r="J108" s="29"/>
      <c r="K108" s="18"/>
      <c r="L108" s="18"/>
      <c r="M108" s="18"/>
      <c r="N108" s="18"/>
      <c r="O108" s="18"/>
      <c r="P108" s="29"/>
      <c r="Q108" s="18"/>
      <c r="R108" s="18"/>
      <c r="S108" s="18"/>
      <c r="T108" s="18"/>
      <c r="U108" s="18"/>
      <c r="W108" s="17">
        <f t="shared" si="6"/>
        <v>0</v>
      </c>
      <c r="X108" s="17">
        <f t="shared" si="7"/>
        <v>0</v>
      </c>
      <c r="Y108" s="17">
        <f t="shared" si="8"/>
        <v>0</v>
      </c>
    </row>
    <row r="109" spans="1:25" x14ac:dyDescent="0.2">
      <c r="A109" s="29" t="s">
        <v>390</v>
      </c>
      <c r="B109" s="29"/>
      <c r="C109" s="18"/>
      <c r="D109" s="18"/>
      <c r="E109" s="18"/>
      <c r="F109" s="18"/>
      <c r="G109" s="18"/>
      <c r="H109" s="29" t="s">
        <v>390</v>
      </c>
      <c r="I109" s="38"/>
      <c r="J109" s="29"/>
      <c r="K109" s="18"/>
      <c r="L109" s="18"/>
      <c r="M109" s="18"/>
      <c r="N109" s="18"/>
      <c r="O109" s="18"/>
      <c r="P109" s="29"/>
      <c r="Q109" s="18"/>
      <c r="R109" s="18"/>
      <c r="S109" s="18"/>
      <c r="T109" s="18"/>
      <c r="U109" s="18"/>
      <c r="W109" s="17">
        <f t="shared" si="6"/>
        <v>0</v>
      </c>
      <c r="X109" s="17">
        <f t="shared" si="7"/>
        <v>0</v>
      </c>
      <c r="Y109" s="17">
        <f t="shared" si="8"/>
        <v>0</v>
      </c>
    </row>
    <row r="110" spans="1:25" x14ac:dyDescent="0.2">
      <c r="A110" s="29" t="s">
        <v>391</v>
      </c>
      <c r="B110" s="29"/>
      <c r="C110" s="18"/>
      <c r="D110" s="18"/>
      <c r="E110" s="18"/>
      <c r="F110" s="18"/>
      <c r="G110" s="18"/>
      <c r="H110" s="29" t="s">
        <v>391</v>
      </c>
      <c r="I110" s="38"/>
      <c r="J110" s="29"/>
      <c r="K110" s="18"/>
      <c r="L110" s="18"/>
      <c r="M110" s="18"/>
      <c r="N110" s="18"/>
      <c r="O110" s="18"/>
      <c r="P110" s="29"/>
      <c r="Q110" s="18"/>
      <c r="R110" s="18"/>
      <c r="S110" s="18"/>
      <c r="T110" s="18"/>
      <c r="U110" s="18"/>
      <c r="W110" s="17">
        <f t="shared" si="6"/>
        <v>0</v>
      </c>
      <c r="X110" s="17">
        <f t="shared" si="7"/>
        <v>0</v>
      </c>
      <c r="Y110" s="17">
        <f t="shared" si="8"/>
        <v>0</v>
      </c>
    </row>
    <row r="111" spans="1:25" x14ac:dyDescent="0.2">
      <c r="A111" s="29" t="s">
        <v>396</v>
      </c>
      <c r="B111" s="29"/>
      <c r="C111" s="18"/>
      <c r="D111" s="18"/>
      <c r="E111" s="18"/>
      <c r="F111" s="18"/>
      <c r="G111" s="18"/>
      <c r="H111" s="29" t="s">
        <v>396</v>
      </c>
      <c r="I111" s="38"/>
      <c r="J111" s="29"/>
      <c r="K111" s="18"/>
      <c r="L111" s="18"/>
      <c r="M111" s="18"/>
      <c r="N111" s="18"/>
      <c r="O111" s="18"/>
      <c r="P111" s="29"/>
      <c r="Q111" s="18"/>
      <c r="R111" s="18"/>
      <c r="S111" s="18"/>
      <c r="T111" s="18"/>
      <c r="U111" s="18"/>
      <c r="W111" s="17">
        <f t="shared" si="6"/>
        <v>0</v>
      </c>
      <c r="X111" s="17">
        <f t="shared" si="7"/>
        <v>0</v>
      </c>
      <c r="Y111" s="17">
        <f t="shared" si="8"/>
        <v>0</v>
      </c>
    </row>
    <row r="112" spans="1:25" x14ac:dyDescent="0.2">
      <c r="A112" s="29" t="s">
        <v>397</v>
      </c>
      <c r="B112" s="29"/>
      <c r="C112" s="18"/>
      <c r="D112" s="18"/>
      <c r="E112" s="18"/>
      <c r="F112" s="18"/>
      <c r="G112" s="18"/>
      <c r="H112" s="29" t="s">
        <v>397</v>
      </c>
      <c r="I112" s="38"/>
      <c r="J112" s="29"/>
      <c r="K112" s="18"/>
      <c r="L112" s="18"/>
      <c r="M112" s="18"/>
      <c r="N112" s="18"/>
      <c r="O112" s="18"/>
      <c r="P112" s="29"/>
      <c r="Q112" s="18"/>
      <c r="R112" s="18"/>
      <c r="S112" s="18"/>
      <c r="T112" s="18"/>
      <c r="U112" s="18"/>
      <c r="W112" s="17">
        <f t="shared" si="6"/>
        <v>0</v>
      </c>
      <c r="X112" s="17">
        <f t="shared" si="7"/>
        <v>0</v>
      </c>
      <c r="Y112" s="17">
        <f t="shared" si="8"/>
        <v>0</v>
      </c>
    </row>
    <row r="113" spans="1:25" x14ac:dyDescent="0.2">
      <c r="A113" s="29" t="s">
        <v>398</v>
      </c>
      <c r="B113" s="29"/>
      <c r="C113" s="18"/>
      <c r="D113" s="18"/>
      <c r="E113" s="18"/>
      <c r="F113" s="18"/>
      <c r="G113" s="18"/>
      <c r="H113" s="29" t="s">
        <v>398</v>
      </c>
      <c r="I113" s="38"/>
      <c r="J113" s="29"/>
      <c r="K113" s="18"/>
      <c r="L113" s="18"/>
      <c r="M113" s="18"/>
      <c r="N113" s="18"/>
      <c r="O113" s="18"/>
      <c r="P113" s="29"/>
      <c r="Q113" s="18"/>
      <c r="R113" s="18"/>
      <c r="S113" s="18"/>
      <c r="T113" s="18"/>
      <c r="U113" s="18"/>
      <c r="W113" s="17">
        <f t="shared" si="6"/>
        <v>0</v>
      </c>
      <c r="X113" s="17">
        <f t="shared" si="7"/>
        <v>0</v>
      </c>
      <c r="Y113" s="17">
        <f t="shared" si="8"/>
        <v>0</v>
      </c>
    </row>
    <row r="114" spans="1:25" x14ac:dyDescent="0.2">
      <c r="A114" s="29" t="s">
        <v>399</v>
      </c>
      <c r="B114" s="29"/>
      <c r="C114" s="18"/>
      <c r="D114" s="18"/>
      <c r="E114" s="18"/>
      <c r="F114" s="18"/>
      <c r="G114" s="18"/>
      <c r="H114" s="29" t="s">
        <v>399</v>
      </c>
      <c r="I114" s="38"/>
      <c r="J114" s="29"/>
      <c r="K114" s="18"/>
      <c r="L114" s="18"/>
      <c r="M114" s="18"/>
      <c r="N114" s="18"/>
      <c r="O114" s="18"/>
      <c r="P114" s="29"/>
      <c r="Q114" s="18"/>
      <c r="R114" s="18"/>
      <c r="S114" s="18"/>
      <c r="T114" s="18"/>
      <c r="U114" s="18"/>
      <c r="W114" s="17">
        <f t="shared" si="6"/>
        <v>0</v>
      </c>
      <c r="X114" s="17">
        <f t="shared" si="7"/>
        <v>0</v>
      </c>
      <c r="Y114" s="17">
        <f t="shared" si="8"/>
        <v>0</v>
      </c>
    </row>
    <row r="115" spans="1:25" x14ac:dyDescent="0.2">
      <c r="A115" s="29" t="s">
        <v>400</v>
      </c>
      <c r="B115" s="29"/>
      <c r="C115" s="18"/>
      <c r="D115" s="18"/>
      <c r="E115" s="18"/>
      <c r="F115" s="18"/>
      <c r="G115" s="18"/>
      <c r="H115" s="29" t="s">
        <v>400</v>
      </c>
      <c r="I115" s="38"/>
      <c r="J115" s="29"/>
      <c r="K115" s="18"/>
      <c r="L115" s="18"/>
      <c r="M115" s="18"/>
      <c r="N115" s="18"/>
      <c r="O115" s="18"/>
      <c r="P115" s="29"/>
      <c r="Q115" s="18"/>
      <c r="R115" s="18"/>
      <c r="S115" s="18"/>
      <c r="T115" s="18"/>
      <c r="U115" s="18"/>
      <c r="W115" s="17">
        <f t="shared" si="6"/>
        <v>0</v>
      </c>
      <c r="X115" s="17">
        <f t="shared" si="7"/>
        <v>0</v>
      </c>
      <c r="Y115" s="17">
        <f t="shared" si="8"/>
        <v>0</v>
      </c>
    </row>
    <row r="116" spans="1:25" x14ac:dyDescent="0.2">
      <c r="A116" s="29" t="s">
        <v>401</v>
      </c>
      <c r="B116" s="29"/>
      <c r="C116" s="18"/>
      <c r="D116" s="18"/>
      <c r="E116" s="18"/>
      <c r="F116" s="18"/>
      <c r="G116" s="18"/>
      <c r="H116" s="29" t="s">
        <v>401</v>
      </c>
      <c r="I116" s="38"/>
      <c r="J116" s="29"/>
      <c r="K116" s="18"/>
      <c r="L116" s="18"/>
      <c r="M116" s="18"/>
      <c r="N116" s="18"/>
      <c r="O116" s="18"/>
      <c r="P116" s="29"/>
      <c r="Q116" s="18"/>
      <c r="R116" s="18"/>
      <c r="S116" s="18"/>
      <c r="T116" s="18"/>
      <c r="U116" s="18"/>
      <c r="W116" s="17">
        <f t="shared" si="6"/>
        <v>0</v>
      </c>
      <c r="X116" s="17">
        <f t="shared" si="7"/>
        <v>0</v>
      </c>
      <c r="Y116" s="17">
        <f t="shared" si="8"/>
        <v>0</v>
      </c>
    </row>
    <row r="117" spans="1:25" x14ac:dyDescent="0.2">
      <c r="A117" s="29" t="s">
        <v>402</v>
      </c>
      <c r="B117" s="29"/>
      <c r="C117" s="18"/>
      <c r="D117" s="18"/>
      <c r="E117" s="18"/>
      <c r="F117" s="18"/>
      <c r="G117" s="18"/>
      <c r="H117" s="29" t="s">
        <v>402</v>
      </c>
      <c r="I117" s="38"/>
      <c r="J117" s="29"/>
      <c r="K117" s="18"/>
      <c r="L117" s="18"/>
      <c r="M117" s="18"/>
      <c r="N117" s="18"/>
      <c r="O117" s="18"/>
      <c r="P117" s="29"/>
      <c r="Q117" s="18"/>
      <c r="R117" s="18"/>
      <c r="S117" s="18"/>
      <c r="T117" s="18"/>
      <c r="U117" s="18"/>
      <c r="W117" s="17">
        <f t="shared" si="6"/>
        <v>0</v>
      </c>
      <c r="X117" s="17">
        <f t="shared" si="7"/>
        <v>0</v>
      </c>
      <c r="Y117" s="17">
        <f t="shared" si="8"/>
        <v>0</v>
      </c>
    </row>
    <row r="118" spans="1:25" x14ac:dyDescent="0.2">
      <c r="A118" s="29" t="s">
        <v>403</v>
      </c>
      <c r="B118" s="29"/>
      <c r="C118" s="18"/>
      <c r="D118" s="18"/>
      <c r="E118" s="18"/>
      <c r="F118" s="18"/>
      <c r="G118" s="18"/>
      <c r="H118" s="29" t="s">
        <v>403</v>
      </c>
      <c r="I118" s="38"/>
      <c r="J118" s="29"/>
      <c r="K118" s="18"/>
      <c r="L118" s="18"/>
      <c r="M118" s="18"/>
      <c r="N118" s="18"/>
      <c r="O118" s="18"/>
      <c r="P118" s="29"/>
      <c r="Q118" s="18"/>
      <c r="R118" s="18"/>
      <c r="S118" s="18"/>
      <c r="T118" s="18"/>
      <c r="U118" s="18"/>
      <c r="W118" s="17">
        <f t="shared" si="6"/>
        <v>0</v>
      </c>
      <c r="X118" s="17">
        <f t="shared" si="7"/>
        <v>0</v>
      </c>
      <c r="Y118" s="17">
        <f t="shared" si="8"/>
        <v>0</v>
      </c>
    </row>
    <row r="119" spans="1:25" x14ac:dyDescent="0.2">
      <c r="A119" s="29" t="s">
        <v>404</v>
      </c>
      <c r="B119" s="29"/>
      <c r="C119" s="18"/>
      <c r="D119" s="18"/>
      <c r="E119" s="18"/>
      <c r="F119" s="18"/>
      <c r="G119" s="18"/>
      <c r="H119" s="29" t="s">
        <v>404</v>
      </c>
      <c r="I119" s="38"/>
      <c r="J119" s="29"/>
      <c r="K119" s="18"/>
      <c r="L119" s="18"/>
      <c r="M119" s="18"/>
      <c r="N119" s="18"/>
      <c r="O119" s="18"/>
      <c r="P119" s="29"/>
      <c r="Q119" s="18"/>
      <c r="R119" s="18"/>
      <c r="S119" s="18"/>
      <c r="T119" s="18"/>
      <c r="U119" s="18"/>
      <c r="W119" s="17">
        <f t="shared" si="6"/>
        <v>0</v>
      </c>
      <c r="X119" s="17">
        <f t="shared" si="7"/>
        <v>0</v>
      </c>
      <c r="Y119" s="17">
        <f t="shared" si="8"/>
        <v>0</v>
      </c>
    </row>
    <row r="120" spans="1:25" x14ac:dyDescent="0.2">
      <c r="A120" s="29" t="s">
        <v>405</v>
      </c>
      <c r="B120" s="29"/>
      <c r="C120" s="18"/>
      <c r="D120" s="18"/>
      <c r="E120" s="18"/>
      <c r="F120" s="18"/>
      <c r="G120" s="18"/>
      <c r="H120" s="29" t="s">
        <v>405</v>
      </c>
      <c r="I120" s="38"/>
      <c r="J120" s="29"/>
      <c r="K120" s="18"/>
      <c r="L120" s="18"/>
      <c r="M120" s="18"/>
      <c r="N120" s="18"/>
      <c r="O120" s="18"/>
      <c r="P120" s="29"/>
      <c r="Q120" s="18"/>
      <c r="R120" s="18"/>
      <c r="S120" s="18"/>
      <c r="T120" s="18"/>
      <c r="U120" s="18"/>
      <c r="W120" s="17">
        <f t="shared" si="6"/>
        <v>0</v>
      </c>
      <c r="X120" s="17">
        <f t="shared" si="7"/>
        <v>0</v>
      </c>
      <c r="Y120" s="17">
        <f t="shared" si="8"/>
        <v>0</v>
      </c>
    </row>
    <row r="121" spans="1:25" ht="15" x14ac:dyDescent="0.25">
      <c r="A121" s="33" t="s">
        <v>392</v>
      </c>
      <c r="B121" s="33"/>
      <c r="C121" s="34"/>
      <c r="D121" s="34"/>
      <c r="E121" s="34"/>
      <c r="F121" s="34"/>
      <c r="G121" s="34"/>
      <c r="H121" s="31" t="s">
        <v>392</v>
      </c>
      <c r="I121" s="39"/>
      <c r="J121" s="31"/>
      <c r="K121" s="32"/>
      <c r="L121" s="32"/>
      <c r="M121" s="32"/>
      <c r="N121" s="32"/>
      <c r="O121" s="32"/>
      <c r="P121" s="31"/>
      <c r="Q121" s="32"/>
      <c r="R121" s="32"/>
      <c r="S121" s="32"/>
      <c r="T121" s="32"/>
      <c r="U121" s="32"/>
      <c r="W121" s="17">
        <f t="shared" ref="W121:W141" si="9">B121+C121+D121+E121+F121+G121</f>
        <v>0</v>
      </c>
      <c r="X121" s="17">
        <f t="shared" ref="X121:X141" si="10">(J121+K121+L121+M121+N121+O121)*I121</f>
        <v>0</v>
      </c>
      <c r="Y121" s="17">
        <f t="shared" ref="Y121:Y141" si="11">P121+Q121+R121+S121+T121+U121</f>
        <v>0</v>
      </c>
    </row>
    <row r="122" spans="1:25" x14ac:dyDescent="0.2">
      <c r="A122" s="29" t="s">
        <v>393</v>
      </c>
      <c r="B122" s="29"/>
      <c r="C122" s="18"/>
      <c r="D122" s="18"/>
      <c r="E122" s="18"/>
      <c r="F122" s="18"/>
      <c r="G122" s="18"/>
      <c r="H122" s="29" t="s">
        <v>393</v>
      </c>
      <c r="I122" s="38"/>
      <c r="J122" s="29"/>
      <c r="K122" s="18"/>
      <c r="L122" s="18"/>
      <c r="M122" s="18"/>
      <c r="N122" s="18"/>
      <c r="O122" s="18"/>
      <c r="P122" s="29"/>
      <c r="Q122" s="18"/>
      <c r="R122" s="18"/>
      <c r="S122" s="18"/>
      <c r="T122" s="18"/>
      <c r="U122" s="18"/>
      <c r="W122" s="17">
        <f t="shared" si="9"/>
        <v>0</v>
      </c>
      <c r="X122" s="17">
        <f t="shared" si="10"/>
        <v>0</v>
      </c>
      <c r="Y122" s="17">
        <f t="shared" si="11"/>
        <v>0</v>
      </c>
    </row>
    <row r="123" spans="1:25" x14ac:dyDescent="0.2">
      <c r="A123" s="29" t="s">
        <v>394</v>
      </c>
      <c r="B123" s="29"/>
      <c r="C123" s="18"/>
      <c r="D123" s="18"/>
      <c r="E123" s="18"/>
      <c r="F123" s="18"/>
      <c r="G123" s="18"/>
      <c r="H123" s="29" t="s">
        <v>394</v>
      </c>
      <c r="I123" s="38"/>
      <c r="J123" s="29"/>
      <c r="K123" s="18"/>
      <c r="L123" s="18"/>
      <c r="M123" s="18"/>
      <c r="N123" s="18"/>
      <c r="O123" s="18"/>
      <c r="P123" s="29"/>
      <c r="Q123" s="18"/>
      <c r="R123" s="18"/>
      <c r="S123" s="18"/>
      <c r="T123" s="18"/>
      <c r="U123" s="18"/>
      <c r="W123" s="17">
        <f t="shared" si="9"/>
        <v>0</v>
      </c>
      <c r="X123" s="17">
        <f t="shared" si="10"/>
        <v>0</v>
      </c>
      <c r="Y123" s="17">
        <f t="shared" si="11"/>
        <v>0</v>
      </c>
    </row>
    <row r="124" spans="1:25" x14ac:dyDescent="0.2">
      <c r="A124" s="29" t="s">
        <v>395</v>
      </c>
      <c r="B124" s="29"/>
      <c r="C124" s="18"/>
      <c r="D124" s="18"/>
      <c r="E124" s="18"/>
      <c r="F124" s="18"/>
      <c r="G124" s="18"/>
      <c r="H124" s="29" t="s">
        <v>395</v>
      </c>
      <c r="I124" s="38"/>
      <c r="J124" s="29"/>
      <c r="K124" s="18"/>
      <c r="L124" s="18"/>
      <c r="M124" s="18"/>
      <c r="N124" s="18"/>
      <c r="O124" s="18"/>
      <c r="P124" s="29"/>
      <c r="Q124" s="18"/>
      <c r="R124" s="18"/>
      <c r="S124" s="18"/>
      <c r="T124" s="18"/>
      <c r="U124" s="18"/>
      <c r="W124" s="17">
        <f t="shared" si="9"/>
        <v>0</v>
      </c>
      <c r="X124" s="17">
        <f t="shared" si="10"/>
        <v>0</v>
      </c>
      <c r="Y124" s="17">
        <f t="shared" si="11"/>
        <v>0</v>
      </c>
    </row>
    <row r="125" spans="1:25" x14ac:dyDescent="0.2">
      <c r="A125" s="29" t="s">
        <v>385</v>
      </c>
      <c r="B125" s="29"/>
      <c r="C125" s="18"/>
      <c r="D125" s="18"/>
      <c r="E125" s="18"/>
      <c r="F125" s="18"/>
      <c r="G125" s="18"/>
      <c r="H125" s="29" t="s">
        <v>385</v>
      </c>
      <c r="I125" s="38"/>
      <c r="J125" s="29"/>
      <c r="K125" s="18"/>
      <c r="L125" s="18"/>
      <c r="M125" s="18"/>
      <c r="N125" s="18"/>
      <c r="O125" s="18"/>
      <c r="P125" s="29"/>
      <c r="Q125" s="18"/>
      <c r="R125" s="18"/>
      <c r="S125" s="18"/>
      <c r="T125" s="18"/>
      <c r="U125" s="18"/>
      <c r="W125" s="17">
        <f t="shared" si="9"/>
        <v>0</v>
      </c>
      <c r="X125" s="17">
        <f t="shared" si="10"/>
        <v>0</v>
      </c>
      <c r="Y125" s="17">
        <f t="shared" si="11"/>
        <v>0</v>
      </c>
    </row>
    <row r="126" spans="1:25" x14ac:dyDescent="0.2">
      <c r="A126" s="29" t="s">
        <v>386</v>
      </c>
      <c r="B126" s="29"/>
      <c r="C126" s="18"/>
      <c r="D126" s="18"/>
      <c r="E126" s="18"/>
      <c r="F126" s="18"/>
      <c r="G126" s="18"/>
      <c r="H126" s="29" t="s">
        <v>386</v>
      </c>
      <c r="I126" s="38"/>
      <c r="J126" s="29"/>
      <c r="K126" s="18"/>
      <c r="L126" s="18"/>
      <c r="M126" s="18"/>
      <c r="N126" s="18"/>
      <c r="O126" s="18"/>
      <c r="P126" s="29"/>
      <c r="Q126" s="18"/>
      <c r="R126" s="18"/>
      <c r="S126" s="18"/>
      <c r="T126" s="18"/>
      <c r="U126" s="18"/>
      <c r="W126" s="17">
        <f t="shared" si="9"/>
        <v>0</v>
      </c>
      <c r="X126" s="17">
        <f t="shared" si="10"/>
        <v>0</v>
      </c>
      <c r="Y126" s="17">
        <f t="shared" si="11"/>
        <v>0</v>
      </c>
    </row>
    <row r="127" spans="1:25" x14ac:dyDescent="0.2">
      <c r="A127" s="29" t="s">
        <v>387</v>
      </c>
      <c r="B127" s="29"/>
      <c r="C127" s="18"/>
      <c r="D127" s="18"/>
      <c r="E127" s="18"/>
      <c r="F127" s="18"/>
      <c r="G127" s="18"/>
      <c r="H127" s="29" t="s">
        <v>387</v>
      </c>
      <c r="I127" s="38"/>
      <c r="J127" s="29"/>
      <c r="K127" s="18"/>
      <c r="L127" s="18"/>
      <c r="M127" s="18"/>
      <c r="N127" s="18"/>
      <c r="O127" s="18"/>
      <c r="P127" s="29"/>
      <c r="Q127" s="18"/>
      <c r="R127" s="18"/>
      <c r="S127" s="18"/>
      <c r="T127" s="18"/>
      <c r="U127" s="18"/>
      <c r="W127" s="17">
        <f t="shared" si="9"/>
        <v>0</v>
      </c>
      <c r="X127" s="17">
        <f t="shared" si="10"/>
        <v>0</v>
      </c>
      <c r="Y127" s="17">
        <f t="shared" si="11"/>
        <v>0</v>
      </c>
    </row>
    <row r="128" spans="1:25" x14ac:dyDescent="0.2">
      <c r="A128" s="29" t="s">
        <v>388</v>
      </c>
      <c r="B128" s="29"/>
      <c r="C128" s="18"/>
      <c r="D128" s="18"/>
      <c r="E128" s="18"/>
      <c r="F128" s="18"/>
      <c r="G128" s="18"/>
      <c r="H128" s="29" t="s">
        <v>388</v>
      </c>
      <c r="I128" s="38"/>
      <c r="J128" s="29"/>
      <c r="K128" s="18"/>
      <c r="L128" s="18"/>
      <c r="M128" s="18"/>
      <c r="N128" s="18"/>
      <c r="O128" s="18"/>
      <c r="P128" s="29"/>
      <c r="Q128" s="18"/>
      <c r="R128" s="18"/>
      <c r="S128" s="18"/>
      <c r="T128" s="18"/>
      <c r="U128" s="18"/>
      <c r="W128" s="17">
        <f t="shared" si="9"/>
        <v>0</v>
      </c>
      <c r="X128" s="17">
        <f t="shared" si="10"/>
        <v>0</v>
      </c>
      <c r="Y128" s="17">
        <f t="shared" si="11"/>
        <v>0</v>
      </c>
    </row>
    <row r="129" spans="1:25" x14ac:dyDescent="0.2">
      <c r="A129" s="29" t="s">
        <v>389</v>
      </c>
      <c r="B129" s="29"/>
      <c r="C129" s="18"/>
      <c r="D129" s="18"/>
      <c r="E129" s="18"/>
      <c r="F129" s="18"/>
      <c r="G129" s="18"/>
      <c r="H129" s="29" t="s">
        <v>389</v>
      </c>
      <c r="I129" s="38"/>
      <c r="J129" s="29"/>
      <c r="K129" s="18"/>
      <c r="L129" s="18"/>
      <c r="M129" s="18"/>
      <c r="N129" s="18"/>
      <c r="O129" s="18"/>
      <c r="P129" s="29"/>
      <c r="Q129" s="18"/>
      <c r="R129" s="18"/>
      <c r="S129" s="18"/>
      <c r="T129" s="18"/>
      <c r="U129" s="18"/>
      <c r="W129" s="17">
        <f t="shared" si="9"/>
        <v>0</v>
      </c>
      <c r="X129" s="17">
        <f t="shared" si="10"/>
        <v>0</v>
      </c>
      <c r="Y129" s="17">
        <f t="shared" si="11"/>
        <v>0</v>
      </c>
    </row>
    <row r="130" spans="1:25" x14ac:dyDescent="0.2">
      <c r="A130" s="29" t="s">
        <v>390</v>
      </c>
      <c r="B130" s="29"/>
      <c r="C130" s="18"/>
      <c r="D130" s="18"/>
      <c r="E130" s="18"/>
      <c r="F130" s="18"/>
      <c r="G130" s="18"/>
      <c r="H130" s="29" t="s">
        <v>390</v>
      </c>
      <c r="I130" s="38"/>
      <c r="J130" s="29"/>
      <c r="K130" s="18"/>
      <c r="L130" s="18"/>
      <c r="M130" s="18"/>
      <c r="N130" s="18"/>
      <c r="O130" s="18"/>
      <c r="P130" s="29"/>
      <c r="Q130" s="18"/>
      <c r="R130" s="18"/>
      <c r="S130" s="18"/>
      <c r="T130" s="18"/>
      <c r="U130" s="18"/>
      <c r="W130" s="17">
        <f t="shared" si="9"/>
        <v>0</v>
      </c>
      <c r="X130" s="17">
        <f t="shared" si="10"/>
        <v>0</v>
      </c>
      <c r="Y130" s="17">
        <f t="shared" si="11"/>
        <v>0</v>
      </c>
    </row>
    <row r="131" spans="1:25" x14ac:dyDescent="0.2">
      <c r="A131" s="29" t="s">
        <v>391</v>
      </c>
      <c r="B131" s="29"/>
      <c r="C131" s="18"/>
      <c r="D131" s="18"/>
      <c r="E131" s="18"/>
      <c r="F131" s="18"/>
      <c r="G131" s="18"/>
      <c r="H131" s="29" t="s">
        <v>391</v>
      </c>
      <c r="I131" s="38"/>
      <c r="J131" s="29"/>
      <c r="K131" s="18"/>
      <c r="L131" s="18"/>
      <c r="M131" s="18"/>
      <c r="N131" s="18"/>
      <c r="O131" s="18"/>
      <c r="P131" s="29"/>
      <c r="Q131" s="18"/>
      <c r="R131" s="18"/>
      <c r="S131" s="18"/>
      <c r="T131" s="18"/>
      <c r="U131" s="18"/>
      <c r="W131" s="17">
        <f t="shared" si="9"/>
        <v>0</v>
      </c>
      <c r="X131" s="17">
        <f t="shared" si="10"/>
        <v>0</v>
      </c>
      <c r="Y131" s="17">
        <f t="shared" si="11"/>
        <v>0</v>
      </c>
    </row>
    <row r="132" spans="1:25" x14ac:dyDescent="0.2">
      <c r="A132" s="29" t="s">
        <v>396</v>
      </c>
      <c r="B132" s="29"/>
      <c r="C132" s="18"/>
      <c r="D132" s="18"/>
      <c r="E132" s="18"/>
      <c r="F132" s="18"/>
      <c r="G132" s="18"/>
      <c r="H132" s="29" t="s">
        <v>396</v>
      </c>
      <c r="I132" s="38"/>
      <c r="J132" s="29"/>
      <c r="K132" s="18"/>
      <c r="L132" s="18"/>
      <c r="M132" s="18"/>
      <c r="N132" s="18"/>
      <c r="O132" s="18"/>
      <c r="P132" s="29"/>
      <c r="Q132" s="18"/>
      <c r="R132" s="18"/>
      <c r="S132" s="18"/>
      <c r="T132" s="18"/>
      <c r="U132" s="18"/>
      <c r="W132" s="17">
        <f t="shared" si="9"/>
        <v>0</v>
      </c>
      <c r="X132" s="17">
        <f t="shared" si="10"/>
        <v>0</v>
      </c>
      <c r="Y132" s="17">
        <f t="shared" si="11"/>
        <v>0</v>
      </c>
    </row>
    <row r="133" spans="1:25" x14ac:dyDescent="0.2">
      <c r="A133" s="29" t="s">
        <v>397</v>
      </c>
      <c r="B133" s="29"/>
      <c r="C133" s="18"/>
      <c r="D133" s="18"/>
      <c r="E133" s="18"/>
      <c r="F133" s="18"/>
      <c r="G133" s="18"/>
      <c r="H133" s="29" t="s">
        <v>397</v>
      </c>
      <c r="I133" s="38"/>
      <c r="J133" s="29"/>
      <c r="K133" s="18"/>
      <c r="L133" s="18"/>
      <c r="M133" s="18"/>
      <c r="N133" s="18"/>
      <c r="O133" s="18"/>
      <c r="P133" s="29"/>
      <c r="Q133" s="18"/>
      <c r="R133" s="18"/>
      <c r="S133" s="18"/>
      <c r="T133" s="18"/>
      <c r="U133" s="18"/>
      <c r="W133" s="17">
        <f t="shared" si="9"/>
        <v>0</v>
      </c>
      <c r="X133" s="17">
        <f t="shared" si="10"/>
        <v>0</v>
      </c>
      <c r="Y133" s="17">
        <f t="shared" si="11"/>
        <v>0</v>
      </c>
    </row>
    <row r="134" spans="1:25" x14ac:dyDescent="0.2">
      <c r="A134" s="29" t="s">
        <v>398</v>
      </c>
      <c r="B134" s="29"/>
      <c r="C134" s="18"/>
      <c r="D134" s="18"/>
      <c r="E134" s="18"/>
      <c r="F134" s="18"/>
      <c r="G134" s="18"/>
      <c r="H134" s="29" t="s">
        <v>398</v>
      </c>
      <c r="I134" s="38"/>
      <c r="J134" s="29"/>
      <c r="K134" s="18"/>
      <c r="L134" s="18"/>
      <c r="M134" s="18"/>
      <c r="N134" s="18"/>
      <c r="O134" s="18"/>
      <c r="P134" s="29"/>
      <c r="Q134" s="18"/>
      <c r="R134" s="18"/>
      <c r="S134" s="18"/>
      <c r="T134" s="18"/>
      <c r="U134" s="18"/>
      <c r="W134" s="17">
        <f t="shared" si="9"/>
        <v>0</v>
      </c>
      <c r="X134" s="17">
        <f t="shared" si="10"/>
        <v>0</v>
      </c>
      <c r="Y134" s="17">
        <f t="shared" si="11"/>
        <v>0</v>
      </c>
    </row>
    <row r="135" spans="1:25" x14ac:dyDescent="0.2">
      <c r="A135" s="29" t="s">
        <v>399</v>
      </c>
      <c r="B135" s="29"/>
      <c r="C135" s="18"/>
      <c r="D135" s="18"/>
      <c r="E135" s="18"/>
      <c r="F135" s="18"/>
      <c r="G135" s="18"/>
      <c r="H135" s="29" t="s">
        <v>399</v>
      </c>
      <c r="I135" s="38"/>
      <c r="J135" s="29"/>
      <c r="K135" s="18"/>
      <c r="L135" s="18"/>
      <c r="M135" s="18"/>
      <c r="N135" s="18"/>
      <c r="O135" s="18"/>
      <c r="P135" s="29"/>
      <c r="Q135" s="18"/>
      <c r="R135" s="18"/>
      <c r="S135" s="18"/>
      <c r="T135" s="18"/>
      <c r="U135" s="18"/>
      <c r="W135" s="17">
        <f t="shared" si="9"/>
        <v>0</v>
      </c>
      <c r="X135" s="17">
        <f t="shared" si="10"/>
        <v>0</v>
      </c>
      <c r="Y135" s="17">
        <f t="shared" si="11"/>
        <v>0</v>
      </c>
    </row>
    <row r="136" spans="1:25" x14ac:dyDescent="0.2">
      <c r="A136" s="29" t="s">
        <v>400</v>
      </c>
      <c r="B136" s="29"/>
      <c r="C136" s="18"/>
      <c r="D136" s="18"/>
      <c r="E136" s="18"/>
      <c r="F136" s="18"/>
      <c r="G136" s="18"/>
      <c r="H136" s="29" t="s">
        <v>400</v>
      </c>
      <c r="I136" s="38"/>
      <c r="J136" s="29"/>
      <c r="K136" s="18"/>
      <c r="L136" s="18"/>
      <c r="M136" s="18"/>
      <c r="N136" s="18"/>
      <c r="O136" s="18"/>
      <c r="P136" s="29"/>
      <c r="Q136" s="18"/>
      <c r="R136" s="18"/>
      <c r="S136" s="18"/>
      <c r="T136" s="18"/>
      <c r="U136" s="18"/>
      <c r="W136" s="17">
        <f t="shared" si="9"/>
        <v>0</v>
      </c>
      <c r="X136" s="17">
        <f t="shared" si="10"/>
        <v>0</v>
      </c>
      <c r="Y136" s="17">
        <f t="shared" si="11"/>
        <v>0</v>
      </c>
    </row>
    <row r="137" spans="1:25" x14ac:dyDescent="0.2">
      <c r="A137" s="29" t="s">
        <v>401</v>
      </c>
      <c r="B137" s="29"/>
      <c r="C137" s="18"/>
      <c r="D137" s="18"/>
      <c r="E137" s="18"/>
      <c r="F137" s="18"/>
      <c r="G137" s="18"/>
      <c r="H137" s="29" t="s">
        <v>401</v>
      </c>
      <c r="I137" s="38"/>
      <c r="J137" s="29"/>
      <c r="K137" s="18"/>
      <c r="L137" s="18"/>
      <c r="M137" s="18"/>
      <c r="N137" s="18"/>
      <c r="O137" s="18"/>
      <c r="P137" s="29"/>
      <c r="Q137" s="18"/>
      <c r="R137" s="18"/>
      <c r="S137" s="18"/>
      <c r="T137" s="18"/>
      <c r="U137" s="18"/>
      <c r="W137" s="17">
        <f t="shared" si="9"/>
        <v>0</v>
      </c>
      <c r="X137" s="17">
        <f t="shared" si="10"/>
        <v>0</v>
      </c>
      <c r="Y137" s="17">
        <f t="shared" si="11"/>
        <v>0</v>
      </c>
    </row>
    <row r="138" spans="1:25" x14ac:dyDescent="0.2">
      <c r="A138" s="29" t="s">
        <v>402</v>
      </c>
      <c r="B138" s="29"/>
      <c r="C138" s="18"/>
      <c r="D138" s="18"/>
      <c r="E138" s="18"/>
      <c r="F138" s="18"/>
      <c r="G138" s="18"/>
      <c r="H138" s="29" t="s">
        <v>402</v>
      </c>
      <c r="I138" s="38"/>
      <c r="J138" s="29"/>
      <c r="K138" s="18"/>
      <c r="L138" s="18"/>
      <c r="M138" s="18"/>
      <c r="N138" s="18"/>
      <c r="O138" s="18"/>
      <c r="P138" s="29"/>
      <c r="Q138" s="18"/>
      <c r="R138" s="18"/>
      <c r="S138" s="18"/>
      <c r="T138" s="18"/>
      <c r="U138" s="18"/>
      <c r="W138" s="17">
        <f t="shared" si="9"/>
        <v>0</v>
      </c>
      <c r="X138" s="17">
        <f t="shared" si="10"/>
        <v>0</v>
      </c>
      <c r="Y138" s="17">
        <f t="shared" si="11"/>
        <v>0</v>
      </c>
    </row>
    <row r="139" spans="1:25" x14ac:dyDescent="0.2">
      <c r="A139" s="29" t="s">
        <v>403</v>
      </c>
      <c r="B139" s="29"/>
      <c r="C139" s="18"/>
      <c r="D139" s="18"/>
      <c r="E139" s="18"/>
      <c r="F139" s="18"/>
      <c r="G139" s="18"/>
      <c r="H139" s="29" t="s">
        <v>403</v>
      </c>
      <c r="I139" s="38"/>
      <c r="J139" s="29"/>
      <c r="K139" s="18"/>
      <c r="L139" s="18"/>
      <c r="M139" s="18"/>
      <c r="N139" s="18"/>
      <c r="O139" s="18"/>
      <c r="P139" s="29"/>
      <c r="Q139" s="18"/>
      <c r="R139" s="18"/>
      <c r="S139" s="18"/>
      <c r="T139" s="18"/>
      <c r="U139" s="18"/>
      <c r="W139" s="17">
        <f t="shared" si="9"/>
        <v>0</v>
      </c>
      <c r="X139" s="17">
        <f t="shared" si="10"/>
        <v>0</v>
      </c>
      <c r="Y139" s="17">
        <f t="shared" si="11"/>
        <v>0</v>
      </c>
    </row>
    <row r="140" spans="1:25" x14ac:dyDescent="0.2">
      <c r="A140" s="29" t="s">
        <v>404</v>
      </c>
      <c r="B140" s="29"/>
      <c r="C140" s="18"/>
      <c r="D140" s="18"/>
      <c r="E140" s="18"/>
      <c r="F140" s="18"/>
      <c r="G140" s="18"/>
      <c r="H140" s="29" t="s">
        <v>404</v>
      </c>
      <c r="I140" s="38"/>
      <c r="J140" s="29"/>
      <c r="K140" s="18"/>
      <c r="L140" s="18"/>
      <c r="M140" s="18"/>
      <c r="N140" s="18"/>
      <c r="O140" s="18"/>
      <c r="P140" s="29"/>
      <c r="Q140" s="18"/>
      <c r="R140" s="18"/>
      <c r="S140" s="18"/>
      <c r="T140" s="18"/>
      <c r="U140" s="18"/>
      <c r="W140" s="17">
        <f t="shared" si="9"/>
        <v>0</v>
      </c>
      <c r="X140" s="17">
        <f t="shared" si="10"/>
        <v>0</v>
      </c>
      <c r="Y140" s="17">
        <f t="shared" si="11"/>
        <v>0</v>
      </c>
    </row>
    <row r="141" spans="1:25" x14ac:dyDescent="0.2">
      <c r="A141" s="29" t="s">
        <v>405</v>
      </c>
      <c r="B141" s="29"/>
      <c r="C141" s="18"/>
      <c r="D141" s="18"/>
      <c r="E141" s="18"/>
      <c r="F141" s="18"/>
      <c r="G141" s="18"/>
      <c r="H141" s="29" t="s">
        <v>405</v>
      </c>
      <c r="I141" s="38"/>
      <c r="J141" s="29"/>
      <c r="K141" s="18"/>
      <c r="L141" s="18"/>
      <c r="M141" s="18"/>
      <c r="N141" s="18"/>
      <c r="O141" s="18"/>
      <c r="P141" s="29"/>
      <c r="Q141" s="18"/>
      <c r="R141" s="18"/>
      <c r="S141" s="18"/>
      <c r="T141" s="18"/>
      <c r="U141" s="18"/>
      <c r="W141" s="17">
        <f t="shared" si="9"/>
        <v>0</v>
      </c>
      <c r="X141" s="17">
        <f t="shared" si="10"/>
        <v>0</v>
      </c>
      <c r="Y141" s="17">
        <f t="shared" si="11"/>
        <v>0</v>
      </c>
    </row>
    <row r="142" spans="1:25" ht="15" x14ac:dyDescent="0.25">
      <c r="A142" s="33" t="s">
        <v>392</v>
      </c>
      <c r="B142" s="33"/>
      <c r="C142" s="34"/>
      <c r="D142" s="34"/>
      <c r="E142" s="34"/>
      <c r="F142" s="34"/>
      <c r="G142" s="34"/>
      <c r="H142" s="31" t="s">
        <v>392</v>
      </c>
      <c r="I142" s="39"/>
      <c r="J142" s="31"/>
      <c r="K142" s="32"/>
      <c r="L142" s="32"/>
      <c r="M142" s="32"/>
      <c r="N142" s="32"/>
      <c r="O142" s="32"/>
      <c r="P142" s="31"/>
      <c r="Q142" s="32"/>
      <c r="R142" s="32"/>
      <c r="S142" s="32"/>
      <c r="T142" s="32"/>
      <c r="U142" s="32"/>
      <c r="W142" s="17">
        <f t="shared" si="3"/>
        <v>0</v>
      </c>
      <c r="X142" s="17">
        <f t="shared" si="4"/>
        <v>0</v>
      </c>
      <c r="Y142" s="17">
        <f t="shared" si="5"/>
        <v>0</v>
      </c>
    </row>
    <row r="143" spans="1:25" x14ac:dyDescent="0.2">
      <c r="A143" s="29" t="s">
        <v>393</v>
      </c>
      <c r="B143" s="29"/>
      <c r="C143" s="18"/>
      <c r="D143" s="18"/>
      <c r="E143" s="18"/>
      <c r="F143" s="18"/>
      <c r="G143" s="18"/>
      <c r="H143" s="29" t="s">
        <v>393</v>
      </c>
      <c r="I143" s="38"/>
      <c r="J143" s="29"/>
      <c r="K143" s="18"/>
      <c r="L143" s="18"/>
      <c r="M143" s="18"/>
      <c r="N143" s="18"/>
      <c r="O143" s="18"/>
      <c r="P143" s="29"/>
      <c r="Q143" s="18"/>
      <c r="R143" s="18"/>
      <c r="S143" s="18"/>
      <c r="T143" s="18"/>
      <c r="U143" s="18"/>
      <c r="W143" s="17">
        <f t="shared" si="3"/>
        <v>0</v>
      </c>
      <c r="X143" s="17">
        <f t="shared" si="4"/>
        <v>0</v>
      </c>
      <c r="Y143" s="17">
        <f t="shared" si="5"/>
        <v>0</v>
      </c>
    </row>
    <row r="144" spans="1:25" x14ac:dyDescent="0.2">
      <c r="A144" s="29" t="s">
        <v>394</v>
      </c>
      <c r="B144" s="29"/>
      <c r="C144" s="18"/>
      <c r="D144" s="18"/>
      <c r="E144" s="18"/>
      <c r="F144" s="18"/>
      <c r="G144" s="18"/>
      <c r="H144" s="29" t="s">
        <v>394</v>
      </c>
      <c r="I144" s="38"/>
      <c r="J144" s="29"/>
      <c r="K144" s="18"/>
      <c r="L144" s="18"/>
      <c r="M144" s="18"/>
      <c r="N144" s="18"/>
      <c r="O144" s="18"/>
      <c r="P144" s="29"/>
      <c r="Q144" s="18"/>
      <c r="R144" s="18"/>
      <c r="S144" s="18"/>
      <c r="T144" s="18"/>
      <c r="U144" s="18"/>
      <c r="W144" s="17">
        <f t="shared" si="3"/>
        <v>0</v>
      </c>
      <c r="X144" s="17">
        <f t="shared" si="4"/>
        <v>0</v>
      </c>
      <c r="Y144" s="17">
        <f t="shared" si="5"/>
        <v>0</v>
      </c>
    </row>
    <row r="145" spans="1:25" x14ac:dyDescent="0.2">
      <c r="A145" s="29" t="s">
        <v>395</v>
      </c>
      <c r="B145" s="29"/>
      <c r="C145" s="18"/>
      <c r="D145" s="18"/>
      <c r="E145" s="18"/>
      <c r="F145" s="18"/>
      <c r="G145" s="18"/>
      <c r="H145" s="29" t="s">
        <v>395</v>
      </c>
      <c r="I145" s="38"/>
      <c r="J145" s="29"/>
      <c r="K145" s="18"/>
      <c r="L145" s="18"/>
      <c r="M145" s="18"/>
      <c r="N145" s="18"/>
      <c r="O145" s="18"/>
      <c r="P145" s="29"/>
      <c r="Q145" s="18"/>
      <c r="R145" s="18"/>
      <c r="S145" s="18"/>
      <c r="T145" s="18"/>
      <c r="U145" s="18"/>
      <c r="W145" s="17">
        <f t="shared" si="3"/>
        <v>0</v>
      </c>
      <c r="X145" s="17">
        <f t="shared" si="4"/>
        <v>0</v>
      </c>
      <c r="Y145" s="17">
        <f t="shared" si="5"/>
        <v>0</v>
      </c>
    </row>
    <row r="146" spans="1:25" x14ac:dyDescent="0.2">
      <c r="A146" s="29" t="s">
        <v>385</v>
      </c>
      <c r="B146" s="29"/>
      <c r="C146" s="18"/>
      <c r="D146" s="18"/>
      <c r="E146" s="18"/>
      <c r="F146" s="18"/>
      <c r="G146" s="18"/>
      <c r="H146" s="29" t="s">
        <v>385</v>
      </c>
      <c r="I146" s="38"/>
      <c r="J146" s="29"/>
      <c r="K146" s="18"/>
      <c r="L146" s="18"/>
      <c r="M146" s="18"/>
      <c r="N146" s="18"/>
      <c r="O146" s="18"/>
      <c r="P146" s="29"/>
      <c r="Q146" s="18"/>
      <c r="R146" s="18"/>
      <c r="S146" s="18"/>
      <c r="T146" s="18"/>
      <c r="U146" s="18"/>
      <c r="W146" s="17">
        <f t="shared" si="3"/>
        <v>0</v>
      </c>
      <c r="X146" s="17">
        <f t="shared" si="4"/>
        <v>0</v>
      </c>
      <c r="Y146" s="17">
        <f t="shared" si="5"/>
        <v>0</v>
      </c>
    </row>
    <row r="147" spans="1:25" x14ac:dyDescent="0.2">
      <c r="A147" s="29" t="s">
        <v>386</v>
      </c>
      <c r="B147" s="29"/>
      <c r="C147" s="18"/>
      <c r="D147" s="18"/>
      <c r="E147" s="18"/>
      <c r="F147" s="18"/>
      <c r="G147" s="18"/>
      <c r="H147" s="29" t="s">
        <v>386</v>
      </c>
      <c r="I147" s="38"/>
      <c r="J147" s="29"/>
      <c r="K147" s="18"/>
      <c r="L147" s="18"/>
      <c r="M147" s="18"/>
      <c r="N147" s="18"/>
      <c r="O147" s="18"/>
      <c r="P147" s="29"/>
      <c r="Q147" s="18"/>
      <c r="R147" s="18"/>
      <c r="S147" s="18"/>
      <c r="T147" s="18"/>
      <c r="U147" s="18"/>
      <c r="W147" s="17">
        <f t="shared" si="3"/>
        <v>0</v>
      </c>
      <c r="X147" s="17">
        <f t="shared" si="4"/>
        <v>0</v>
      </c>
      <c r="Y147" s="17">
        <f t="shared" si="5"/>
        <v>0</v>
      </c>
    </row>
    <row r="148" spans="1:25" x14ac:dyDescent="0.2">
      <c r="A148" s="29" t="s">
        <v>387</v>
      </c>
      <c r="B148" s="29"/>
      <c r="C148" s="18"/>
      <c r="D148" s="18"/>
      <c r="E148" s="18"/>
      <c r="F148" s="18"/>
      <c r="G148" s="18"/>
      <c r="H148" s="29" t="s">
        <v>387</v>
      </c>
      <c r="I148" s="38"/>
      <c r="J148" s="29"/>
      <c r="K148" s="18"/>
      <c r="L148" s="18"/>
      <c r="M148" s="18"/>
      <c r="N148" s="18"/>
      <c r="O148" s="18"/>
      <c r="P148" s="29"/>
      <c r="Q148" s="18"/>
      <c r="R148" s="18"/>
      <c r="S148" s="18"/>
      <c r="T148" s="18"/>
      <c r="U148" s="18"/>
      <c r="W148" s="17">
        <f t="shared" si="3"/>
        <v>0</v>
      </c>
      <c r="X148" s="17">
        <f t="shared" si="4"/>
        <v>0</v>
      </c>
      <c r="Y148" s="17">
        <f t="shared" si="5"/>
        <v>0</v>
      </c>
    </row>
    <row r="149" spans="1:25" x14ac:dyDescent="0.2">
      <c r="A149" s="29" t="s">
        <v>388</v>
      </c>
      <c r="B149" s="29"/>
      <c r="C149" s="18"/>
      <c r="D149" s="18"/>
      <c r="E149" s="18"/>
      <c r="F149" s="18"/>
      <c r="G149" s="18"/>
      <c r="H149" s="29" t="s">
        <v>388</v>
      </c>
      <c r="I149" s="38"/>
      <c r="J149" s="29"/>
      <c r="K149" s="18"/>
      <c r="L149" s="18"/>
      <c r="M149" s="18"/>
      <c r="N149" s="18"/>
      <c r="O149" s="18"/>
      <c r="P149" s="29"/>
      <c r="Q149" s="18"/>
      <c r="R149" s="18"/>
      <c r="S149" s="18"/>
      <c r="T149" s="18"/>
      <c r="U149" s="18"/>
      <c r="W149" s="17">
        <f t="shared" si="3"/>
        <v>0</v>
      </c>
      <c r="X149" s="17">
        <f t="shared" si="4"/>
        <v>0</v>
      </c>
      <c r="Y149" s="17">
        <f t="shared" si="5"/>
        <v>0</v>
      </c>
    </row>
    <row r="150" spans="1:25" x14ac:dyDescent="0.2">
      <c r="A150" s="29" t="s">
        <v>389</v>
      </c>
      <c r="B150" s="29"/>
      <c r="C150" s="18"/>
      <c r="D150" s="18"/>
      <c r="E150" s="18"/>
      <c r="F150" s="18"/>
      <c r="G150" s="18"/>
      <c r="H150" s="29" t="s">
        <v>389</v>
      </c>
      <c r="I150" s="38"/>
      <c r="J150" s="29"/>
      <c r="K150" s="18"/>
      <c r="L150" s="18"/>
      <c r="M150" s="18"/>
      <c r="N150" s="18"/>
      <c r="O150" s="18"/>
      <c r="P150" s="29"/>
      <c r="Q150" s="18"/>
      <c r="R150" s="18"/>
      <c r="S150" s="18"/>
      <c r="T150" s="18"/>
      <c r="U150" s="18"/>
      <c r="W150" s="17">
        <f t="shared" si="3"/>
        <v>0</v>
      </c>
      <c r="X150" s="17">
        <f t="shared" si="4"/>
        <v>0</v>
      </c>
      <c r="Y150" s="17">
        <f t="shared" si="5"/>
        <v>0</v>
      </c>
    </row>
    <row r="151" spans="1:25" x14ac:dyDescent="0.2">
      <c r="A151" s="29" t="s">
        <v>390</v>
      </c>
      <c r="B151" s="29"/>
      <c r="C151" s="18"/>
      <c r="D151" s="18"/>
      <c r="E151" s="18"/>
      <c r="F151" s="18"/>
      <c r="G151" s="18"/>
      <c r="H151" s="29" t="s">
        <v>390</v>
      </c>
      <c r="I151" s="38"/>
      <c r="J151" s="29"/>
      <c r="K151" s="18"/>
      <c r="L151" s="18"/>
      <c r="M151" s="18"/>
      <c r="N151" s="18"/>
      <c r="O151" s="18"/>
      <c r="P151" s="29"/>
      <c r="Q151" s="18"/>
      <c r="R151" s="18"/>
      <c r="S151" s="18"/>
      <c r="T151" s="18"/>
      <c r="U151" s="18"/>
      <c r="W151" s="17">
        <f t="shared" si="3"/>
        <v>0</v>
      </c>
      <c r="X151" s="17">
        <f t="shared" si="4"/>
        <v>0</v>
      </c>
      <c r="Y151" s="17">
        <f t="shared" si="5"/>
        <v>0</v>
      </c>
    </row>
    <row r="152" spans="1:25" x14ac:dyDescent="0.2">
      <c r="A152" s="29" t="s">
        <v>391</v>
      </c>
      <c r="B152" s="29"/>
      <c r="C152" s="18"/>
      <c r="D152" s="18"/>
      <c r="E152" s="18"/>
      <c r="F152" s="18"/>
      <c r="G152" s="18"/>
      <c r="H152" s="29" t="s">
        <v>391</v>
      </c>
      <c r="I152" s="38"/>
      <c r="J152" s="29"/>
      <c r="K152" s="18"/>
      <c r="L152" s="18"/>
      <c r="M152" s="18"/>
      <c r="N152" s="18"/>
      <c r="O152" s="18"/>
      <c r="P152" s="29"/>
      <c r="Q152" s="18"/>
      <c r="R152" s="18"/>
      <c r="S152" s="18"/>
      <c r="T152" s="18"/>
      <c r="U152" s="18"/>
      <c r="W152" s="17">
        <f t="shared" si="3"/>
        <v>0</v>
      </c>
      <c r="X152" s="17">
        <f t="shared" si="4"/>
        <v>0</v>
      </c>
      <c r="Y152" s="17">
        <f t="shared" si="5"/>
        <v>0</v>
      </c>
    </row>
    <row r="153" spans="1:25" x14ac:dyDescent="0.2">
      <c r="A153" s="29" t="s">
        <v>396</v>
      </c>
      <c r="B153" s="29"/>
      <c r="C153" s="18"/>
      <c r="D153" s="18"/>
      <c r="E153" s="18"/>
      <c r="F153" s="18"/>
      <c r="G153" s="18"/>
      <c r="H153" s="29" t="s">
        <v>396</v>
      </c>
      <c r="I153" s="38"/>
      <c r="J153" s="29"/>
      <c r="K153" s="18"/>
      <c r="L153" s="18"/>
      <c r="M153" s="18"/>
      <c r="N153" s="18"/>
      <c r="O153" s="18"/>
      <c r="P153" s="29"/>
      <c r="Q153" s="18"/>
      <c r="R153" s="18"/>
      <c r="S153" s="18"/>
      <c r="T153" s="18"/>
      <c r="U153" s="18"/>
      <c r="W153" s="17">
        <f t="shared" si="3"/>
        <v>0</v>
      </c>
      <c r="X153" s="17">
        <f t="shared" si="4"/>
        <v>0</v>
      </c>
      <c r="Y153" s="17">
        <f t="shared" si="5"/>
        <v>0</v>
      </c>
    </row>
    <row r="154" spans="1:25" x14ac:dyDescent="0.2">
      <c r="A154" s="29" t="s">
        <v>397</v>
      </c>
      <c r="B154" s="29"/>
      <c r="C154" s="18"/>
      <c r="D154" s="18"/>
      <c r="E154" s="18"/>
      <c r="F154" s="18"/>
      <c r="G154" s="18"/>
      <c r="H154" s="29" t="s">
        <v>397</v>
      </c>
      <c r="I154" s="38"/>
      <c r="J154" s="29"/>
      <c r="K154" s="18"/>
      <c r="L154" s="18"/>
      <c r="M154" s="18"/>
      <c r="N154" s="18"/>
      <c r="O154" s="18"/>
      <c r="P154" s="29"/>
      <c r="Q154" s="18"/>
      <c r="R154" s="18"/>
      <c r="S154" s="18"/>
      <c r="T154" s="18"/>
      <c r="U154" s="18"/>
      <c r="W154" s="17">
        <f t="shared" si="3"/>
        <v>0</v>
      </c>
      <c r="X154" s="17">
        <f t="shared" si="4"/>
        <v>0</v>
      </c>
      <c r="Y154" s="17">
        <f t="shared" si="5"/>
        <v>0</v>
      </c>
    </row>
    <row r="155" spans="1:25" x14ac:dyDescent="0.2">
      <c r="A155" s="29" t="s">
        <v>398</v>
      </c>
      <c r="B155" s="29"/>
      <c r="C155" s="18"/>
      <c r="D155" s="18"/>
      <c r="E155" s="18"/>
      <c r="F155" s="18"/>
      <c r="G155" s="18"/>
      <c r="H155" s="29" t="s">
        <v>398</v>
      </c>
      <c r="I155" s="38"/>
      <c r="J155" s="29"/>
      <c r="K155" s="18"/>
      <c r="L155" s="18"/>
      <c r="M155" s="18"/>
      <c r="N155" s="18"/>
      <c r="O155" s="18"/>
      <c r="P155" s="29"/>
      <c r="Q155" s="18"/>
      <c r="R155" s="18"/>
      <c r="S155" s="18"/>
      <c r="T155" s="18"/>
      <c r="U155" s="18"/>
      <c r="W155" s="17">
        <f t="shared" si="3"/>
        <v>0</v>
      </c>
      <c r="X155" s="17">
        <f t="shared" si="4"/>
        <v>0</v>
      </c>
      <c r="Y155" s="17">
        <f t="shared" si="5"/>
        <v>0</v>
      </c>
    </row>
    <row r="156" spans="1:25" x14ac:dyDescent="0.2">
      <c r="A156" s="29" t="s">
        <v>399</v>
      </c>
      <c r="B156" s="29"/>
      <c r="C156" s="18"/>
      <c r="D156" s="18"/>
      <c r="E156" s="18"/>
      <c r="F156" s="18"/>
      <c r="G156" s="18"/>
      <c r="H156" s="29" t="s">
        <v>399</v>
      </c>
      <c r="I156" s="38"/>
      <c r="J156" s="29"/>
      <c r="K156" s="18"/>
      <c r="L156" s="18"/>
      <c r="M156" s="18"/>
      <c r="N156" s="18"/>
      <c r="O156" s="18"/>
      <c r="P156" s="29"/>
      <c r="Q156" s="18"/>
      <c r="R156" s="18"/>
      <c r="S156" s="18"/>
      <c r="T156" s="18"/>
      <c r="U156" s="18"/>
      <c r="W156" s="17">
        <f t="shared" si="3"/>
        <v>0</v>
      </c>
      <c r="X156" s="17">
        <f t="shared" si="4"/>
        <v>0</v>
      </c>
      <c r="Y156" s="17">
        <f t="shared" si="5"/>
        <v>0</v>
      </c>
    </row>
    <row r="157" spans="1:25" x14ac:dyDescent="0.2">
      <c r="A157" s="29" t="s">
        <v>400</v>
      </c>
      <c r="B157" s="29"/>
      <c r="C157" s="18"/>
      <c r="D157" s="18"/>
      <c r="E157" s="18"/>
      <c r="F157" s="18"/>
      <c r="G157" s="18"/>
      <c r="H157" s="29" t="s">
        <v>400</v>
      </c>
      <c r="I157" s="38"/>
      <c r="J157" s="29"/>
      <c r="K157" s="18"/>
      <c r="L157" s="18"/>
      <c r="M157" s="18"/>
      <c r="N157" s="18"/>
      <c r="O157" s="18"/>
      <c r="P157" s="29"/>
      <c r="Q157" s="18"/>
      <c r="R157" s="18"/>
      <c r="S157" s="18"/>
      <c r="T157" s="18"/>
      <c r="U157" s="18"/>
      <c r="W157" s="17">
        <f t="shared" si="3"/>
        <v>0</v>
      </c>
      <c r="X157" s="17">
        <f t="shared" si="4"/>
        <v>0</v>
      </c>
      <c r="Y157" s="17">
        <f t="shared" si="5"/>
        <v>0</v>
      </c>
    </row>
    <row r="158" spans="1:25" x14ac:dyDescent="0.2">
      <c r="A158" s="29" t="s">
        <v>401</v>
      </c>
      <c r="B158" s="29"/>
      <c r="C158" s="18"/>
      <c r="D158" s="18"/>
      <c r="E158" s="18"/>
      <c r="F158" s="18"/>
      <c r="G158" s="18"/>
      <c r="H158" s="29" t="s">
        <v>401</v>
      </c>
      <c r="I158" s="38"/>
      <c r="J158" s="29"/>
      <c r="K158" s="18"/>
      <c r="L158" s="18"/>
      <c r="M158" s="18"/>
      <c r="N158" s="18"/>
      <c r="O158" s="18"/>
      <c r="P158" s="29"/>
      <c r="Q158" s="18"/>
      <c r="R158" s="18"/>
      <c r="S158" s="18"/>
      <c r="T158" s="18"/>
      <c r="U158" s="18"/>
      <c r="W158" s="17">
        <f t="shared" si="3"/>
        <v>0</v>
      </c>
      <c r="X158" s="17">
        <f t="shared" si="4"/>
        <v>0</v>
      </c>
      <c r="Y158" s="17">
        <f t="shared" si="5"/>
        <v>0</v>
      </c>
    </row>
    <row r="159" spans="1:25" x14ac:dyDescent="0.2">
      <c r="A159" s="29" t="s">
        <v>402</v>
      </c>
      <c r="B159" s="29"/>
      <c r="C159" s="18"/>
      <c r="D159" s="18"/>
      <c r="E159" s="18"/>
      <c r="F159" s="18"/>
      <c r="G159" s="18"/>
      <c r="H159" s="29" t="s">
        <v>402</v>
      </c>
      <c r="I159" s="38"/>
      <c r="J159" s="29"/>
      <c r="K159" s="18"/>
      <c r="L159" s="18"/>
      <c r="M159" s="18"/>
      <c r="N159" s="18"/>
      <c r="O159" s="18"/>
      <c r="P159" s="29"/>
      <c r="Q159" s="18"/>
      <c r="R159" s="18"/>
      <c r="S159" s="18"/>
      <c r="T159" s="18"/>
      <c r="U159" s="18"/>
      <c r="W159" s="17">
        <f t="shared" si="3"/>
        <v>0</v>
      </c>
      <c r="X159" s="17">
        <f t="shared" si="4"/>
        <v>0</v>
      </c>
      <c r="Y159" s="17">
        <f t="shared" si="5"/>
        <v>0</v>
      </c>
    </row>
    <row r="160" spans="1:25" x14ac:dyDescent="0.2">
      <c r="A160" s="29" t="s">
        <v>403</v>
      </c>
      <c r="B160" s="29"/>
      <c r="C160" s="18"/>
      <c r="D160" s="18"/>
      <c r="E160" s="18"/>
      <c r="F160" s="18"/>
      <c r="G160" s="18"/>
      <c r="H160" s="29" t="s">
        <v>403</v>
      </c>
      <c r="I160" s="38"/>
      <c r="J160" s="29"/>
      <c r="K160" s="18"/>
      <c r="L160" s="18"/>
      <c r="M160" s="18"/>
      <c r="N160" s="18"/>
      <c r="O160" s="18"/>
      <c r="P160" s="29"/>
      <c r="Q160" s="18"/>
      <c r="R160" s="18"/>
      <c r="S160" s="18"/>
      <c r="T160" s="18"/>
      <c r="U160" s="18"/>
      <c r="W160" s="17">
        <f t="shared" si="3"/>
        <v>0</v>
      </c>
      <c r="X160" s="17">
        <f t="shared" si="4"/>
        <v>0</v>
      </c>
      <c r="Y160" s="17">
        <f t="shared" si="5"/>
        <v>0</v>
      </c>
    </row>
    <row r="161" spans="1:25" x14ac:dyDescent="0.2">
      <c r="A161" s="29" t="s">
        <v>404</v>
      </c>
      <c r="B161" s="29"/>
      <c r="C161" s="18"/>
      <c r="D161" s="18"/>
      <c r="E161" s="18"/>
      <c r="F161" s="18"/>
      <c r="G161" s="18"/>
      <c r="H161" s="29" t="s">
        <v>404</v>
      </c>
      <c r="I161" s="38"/>
      <c r="J161" s="29"/>
      <c r="K161" s="18"/>
      <c r="L161" s="18"/>
      <c r="M161" s="18"/>
      <c r="N161" s="18"/>
      <c r="O161" s="18"/>
      <c r="P161" s="29"/>
      <c r="Q161" s="18"/>
      <c r="R161" s="18"/>
      <c r="S161" s="18"/>
      <c r="T161" s="18"/>
      <c r="U161" s="18"/>
      <c r="W161" s="17">
        <f t="shared" si="3"/>
        <v>0</v>
      </c>
      <c r="X161" s="17">
        <f t="shared" si="4"/>
        <v>0</v>
      </c>
      <c r="Y161" s="17">
        <f t="shared" si="5"/>
        <v>0</v>
      </c>
    </row>
    <row r="162" spans="1:25" x14ac:dyDescent="0.2">
      <c r="A162" s="29" t="s">
        <v>405</v>
      </c>
      <c r="B162" s="29"/>
      <c r="C162" s="18"/>
      <c r="D162" s="18"/>
      <c r="E162" s="18"/>
      <c r="F162" s="18"/>
      <c r="G162" s="18"/>
      <c r="H162" s="29" t="s">
        <v>405</v>
      </c>
      <c r="I162" s="38"/>
      <c r="J162" s="29"/>
      <c r="K162" s="18"/>
      <c r="L162" s="18"/>
      <c r="M162" s="18"/>
      <c r="N162" s="18"/>
      <c r="O162" s="18"/>
      <c r="P162" s="29"/>
      <c r="Q162" s="18"/>
      <c r="R162" s="18"/>
      <c r="S162" s="18"/>
      <c r="T162" s="18"/>
      <c r="U162" s="18"/>
      <c r="W162" s="17">
        <f t="shared" si="3"/>
        <v>0</v>
      </c>
      <c r="X162" s="17">
        <f t="shared" si="4"/>
        <v>0</v>
      </c>
      <c r="Y162" s="17">
        <f t="shared" si="5"/>
        <v>0</v>
      </c>
    </row>
  </sheetData>
  <mergeCells count="14">
    <mergeCell ref="A1:C1"/>
    <mergeCell ref="P14:U14"/>
    <mergeCell ref="I14:O14"/>
    <mergeCell ref="B14:G14"/>
    <mergeCell ref="B11:J11"/>
    <mergeCell ref="B7:J7"/>
    <mergeCell ref="A14:A15"/>
    <mergeCell ref="H14:H15"/>
    <mergeCell ref="A3:J5"/>
    <mergeCell ref="B8:J8"/>
    <mergeCell ref="B9:J9"/>
    <mergeCell ref="B10:J10"/>
    <mergeCell ref="B12:J12"/>
    <mergeCell ref="B6:J6"/>
  </mergeCells>
  <phoneticPr fontId="26" type="noConversion"/>
  <pageMargins left="0.7" right="0.7" top="0.75" bottom="0.75" header="0.3" footer="0.3"/>
  <pageSetup orientation="portrait" horizontalDpi="4294967292" verticalDpi="4294967292"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C45"/>
  <sheetViews>
    <sheetView showGridLines="0" workbookViewId="0">
      <selection activeCell="B37" sqref="B37"/>
    </sheetView>
  </sheetViews>
  <sheetFormatPr defaultRowHeight="14.25" x14ac:dyDescent="0.2"/>
  <cols>
    <col min="1" max="1" width="28.42578125" style="43" customWidth="1"/>
    <col min="2" max="2" width="19.28515625" style="43" customWidth="1"/>
    <col min="3" max="3" width="19.140625" style="43" customWidth="1"/>
    <col min="4" max="4" width="15.7109375" style="43" customWidth="1"/>
    <col min="5" max="5" width="20.42578125" style="43" customWidth="1"/>
    <col min="6" max="6" width="15.7109375" style="43" customWidth="1"/>
    <col min="7" max="7" width="19.42578125" style="43" customWidth="1"/>
    <col min="8" max="8" width="17.7109375" style="43" customWidth="1"/>
    <col min="9" max="25" width="9.140625" style="43"/>
    <col min="26" max="26" width="27.140625" style="43" customWidth="1"/>
    <col min="27" max="27" width="18" style="43" customWidth="1"/>
    <col min="28" max="28" width="17.42578125" style="43" customWidth="1"/>
    <col min="29" max="29" width="17.5703125" style="43" customWidth="1"/>
    <col min="30" max="16384" width="9.140625" style="43"/>
  </cols>
  <sheetData>
    <row r="1" spans="1:29" ht="18" customHeight="1" x14ac:dyDescent="0.25">
      <c r="A1" s="336" t="s">
        <v>542</v>
      </c>
      <c r="B1" s="337"/>
      <c r="C1" s="337"/>
      <c r="D1" s="337"/>
      <c r="E1" s="338"/>
    </row>
    <row r="2" spans="1:29" ht="51" x14ac:dyDescent="0.2">
      <c r="A2" s="44"/>
      <c r="B2" s="57" t="s">
        <v>408</v>
      </c>
      <c r="C2" s="57" t="s">
        <v>409</v>
      </c>
      <c r="D2" s="57" t="s">
        <v>410</v>
      </c>
      <c r="E2" s="57" t="s">
        <v>411</v>
      </c>
    </row>
    <row r="3" spans="1:29" ht="30" x14ac:dyDescent="0.25">
      <c r="A3" s="45" t="s">
        <v>211</v>
      </c>
      <c r="B3" s="56" t="str">
        <f>'Activity Classification'!G11</f>
        <v>0%</v>
      </c>
      <c r="C3" s="52">
        <f>B22</f>
        <v>0</v>
      </c>
      <c r="D3" s="52">
        <f>B26</f>
        <v>0</v>
      </c>
      <c r="E3" s="52">
        <f>C3+D3</f>
        <v>0</v>
      </c>
    </row>
    <row r="4" spans="1:29" ht="30" x14ac:dyDescent="0.25">
      <c r="A4" s="45" t="s">
        <v>212</v>
      </c>
      <c r="B4" s="56" t="str">
        <f>'Activity Classification'!G12</f>
        <v>0%</v>
      </c>
      <c r="C4" s="52">
        <f>C22</f>
        <v>0</v>
      </c>
      <c r="D4" s="52">
        <f>C26</f>
        <v>0</v>
      </c>
      <c r="E4" s="52">
        <f t="shared" ref="E4:E5" si="0">C4+D4</f>
        <v>0</v>
      </c>
    </row>
    <row r="5" spans="1:29" ht="30" x14ac:dyDescent="0.25">
      <c r="A5" s="45" t="s">
        <v>213</v>
      </c>
      <c r="B5" s="56" t="str">
        <f>'Activity Classification'!G13</f>
        <v>0%</v>
      </c>
      <c r="C5" s="52">
        <f>D22</f>
        <v>0</v>
      </c>
      <c r="D5" s="52">
        <f>D26</f>
        <v>0</v>
      </c>
      <c r="E5" s="52">
        <f t="shared" si="0"/>
        <v>0</v>
      </c>
    </row>
    <row r="6" spans="1:29" ht="38.25" x14ac:dyDescent="0.2">
      <c r="A6" s="58" t="s">
        <v>543</v>
      </c>
      <c r="B6" s="349">
        <f>(B3*E3)+(B4*E4)+(B5*E5)</f>
        <v>0</v>
      </c>
      <c r="C6" s="350"/>
      <c r="D6" s="350"/>
      <c r="E6" s="351"/>
    </row>
    <row r="7" spans="1:29" ht="18" customHeight="1" x14ac:dyDescent="0.25">
      <c r="A7" s="339" t="s">
        <v>544</v>
      </c>
      <c r="B7" s="340"/>
      <c r="C7" s="340"/>
      <c r="D7" s="340"/>
      <c r="E7" s="341"/>
    </row>
    <row r="8" spans="1:29" ht="51" x14ac:dyDescent="0.2">
      <c r="A8" s="44"/>
      <c r="B8" s="57" t="s">
        <v>412</v>
      </c>
      <c r="C8" s="57" t="s">
        <v>409</v>
      </c>
      <c r="D8" s="57" t="s">
        <v>410</v>
      </c>
      <c r="E8" s="57" t="s">
        <v>77</v>
      </c>
    </row>
    <row r="9" spans="1:29" ht="30" x14ac:dyDescent="0.25">
      <c r="A9" s="45" t="s">
        <v>211</v>
      </c>
      <c r="B9" s="56" t="str">
        <f>'Activity Classification'!G16</f>
        <v>0%</v>
      </c>
      <c r="C9" s="52">
        <f>B33</f>
        <v>0</v>
      </c>
      <c r="D9" s="52">
        <f>B37</f>
        <v>0</v>
      </c>
      <c r="E9" s="52">
        <f>C9+D9</f>
        <v>0</v>
      </c>
    </row>
    <row r="10" spans="1:29" ht="30" x14ac:dyDescent="0.25">
      <c r="A10" s="45" t="s">
        <v>212</v>
      </c>
      <c r="B10" s="56" t="str">
        <f>'Activity Classification'!G17</f>
        <v>0%</v>
      </c>
      <c r="C10" s="52">
        <f>C33</f>
        <v>0</v>
      </c>
      <c r="D10" s="52">
        <f>C37</f>
        <v>0</v>
      </c>
      <c r="E10" s="52">
        <f t="shared" ref="E10:E11" si="1">C10+D10</f>
        <v>0</v>
      </c>
    </row>
    <row r="11" spans="1:29" ht="30" x14ac:dyDescent="0.25">
      <c r="A11" s="45" t="s">
        <v>213</v>
      </c>
      <c r="B11" s="56" t="str">
        <f>'Activity Classification'!G18</f>
        <v>0%</v>
      </c>
      <c r="C11" s="52">
        <f>D33</f>
        <v>0</v>
      </c>
      <c r="D11" s="52">
        <f>D37</f>
        <v>0</v>
      </c>
      <c r="E11" s="52">
        <f t="shared" si="1"/>
        <v>0</v>
      </c>
    </row>
    <row r="12" spans="1:29" ht="38.25" x14ac:dyDescent="0.2">
      <c r="A12" s="58" t="s">
        <v>545</v>
      </c>
      <c r="B12" s="349">
        <f>(B9*E9)+(B10*E10)+(B11*E11)</f>
        <v>0</v>
      </c>
      <c r="C12" s="350"/>
      <c r="D12" s="350"/>
      <c r="E12" s="351"/>
    </row>
    <row r="16" spans="1:29" ht="15" customHeight="1" x14ac:dyDescent="0.2">
      <c r="A16" s="345" t="s">
        <v>542</v>
      </c>
      <c r="B16" s="346"/>
      <c r="C16" s="346"/>
      <c r="D16" s="347"/>
      <c r="Z16" s="345" t="s">
        <v>54</v>
      </c>
      <c r="AA16" s="346"/>
      <c r="AB16" s="346"/>
      <c r="AC16" s="347"/>
    </row>
    <row r="17" spans="1:29" ht="75" x14ac:dyDescent="0.25">
      <c r="A17" s="46" t="s">
        <v>413</v>
      </c>
      <c r="B17" s="47" t="s">
        <v>211</v>
      </c>
      <c r="C17" s="47" t="s">
        <v>212</v>
      </c>
      <c r="D17" s="47" t="s">
        <v>213</v>
      </c>
      <c r="Z17" s="46" t="str">
        <f>A17</f>
        <v>Категория расходов</v>
      </c>
      <c r="AA17" s="46" t="str">
        <f t="shared" ref="AA17:AC17" si="2">B17</f>
        <v>Мероприятия высокой степени приоритетности</v>
      </c>
      <c r="AB17" s="46" t="str">
        <f t="shared" si="2"/>
        <v>Мероприятия средней степени приоритетности</v>
      </c>
      <c r="AC17" s="46" t="str">
        <f t="shared" si="2"/>
        <v>Мероприятия низкой степени приоритетности</v>
      </c>
    </row>
    <row r="18" spans="1:29" ht="27" customHeight="1" x14ac:dyDescent="0.25">
      <c r="A18" s="44" t="s">
        <v>414</v>
      </c>
      <c r="B18" s="50">
        <f>SUM('Staff unit cost-NSP'!O8:O21)</f>
        <v>0</v>
      </c>
      <c r="C18" s="50">
        <f>SUM('Staff unit cost-NSP'!P8:P21)</f>
        <v>0</v>
      </c>
      <c r="D18" s="50">
        <f>SUM('Staff unit cost-NSP'!Q8:Q21)</f>
        <v>0</v>
      </c>
      <c r="Z18" s="46" t="str">
        <f t="shared" ref="Z18:Z26" si="3">A18</f>
        <v>Персонал, непосредственно оказывающий услуги</v>
      </c>
      <c r="AA18" s="52">
        <f>B18</f>
        <v>0</v>
      </c>
      <c r="AB18" s="60">
        <f t="shared" ref="AB18:AC26" si="4">C18</f>
        <v>0</v>
      </c>
      <c r="AC18" s="60">
        <f t="shared" si="4"/>
        <v>0</v>
      </c>
    </row>
    <row r="19" spans="1:29" ht="15" x14ac:dyDescent="0.25">
      <c r="A19" s="44" t="s">
        <v>415</v>
      </c>
      <c r="B19" s="52" t="str">
        <f>IFERROR(SUMIF('Commodities-NSP'!$C$8:$C$36, "ПИШ_Высокая",'Commodities-NSP'!$H$8:$H$36)+'Commodities-NSP'!L51, "0.0")</f>
        <v>0.0</v>
      </c>
      <c r="C19" s="52" t="str">
        <f>IFERROR(SUMIF('Commodities-NSP'!$C$8:$C$40, "ПИШ_Средняя",'Commodities-NSP'!$H$8:$H$40)+'Commodities-NSP'!N51, "0.0")</f>
        <v>0.0</v>
      </c>
      <c r="D19" s="52" t="str">
        <f>IFERROR(SUMIF('Commodities-NSP'!$C$8:$C$40, "ПИШ_Низкая",'Commodities-NSP'!$H$8:$H$40)+'Commodities-NSP'!P51, "0.0")</f>
        <v>0.0</v>
      </c>
      <c r="Z19" s="46" t="str">
        <f t="shared" si="3"/>
        <v>Материалы</v>
      </c>
      <c r="AA19" s="52" t="str">
        <f>B19</f>
        <v>0.0</v>
      </c>
      <c r="AB19" s="60" t="str">
        <f t="shared" si="4"/>
        <v>0.0</v>
      </c>
      <c r="AC19" s="60" t="str">
        <f t="shared" si="4"/>
        <v>0.0</v>
      </c>
    </row>
    <row r="20" spans="1:29" ht="15" x14ac:dyDescent="0.25">
      <c r="A20" s="44" t="s">
        <v>416</v>
      </c>
      <c r="B20" s="52" t="str">
        <f>IFERROR('Medical equipment- NSP &amp; OST'!L19, "0.0")</f>
        <v>0.0</v>
      </c>
      <c r="C20" s="52" t="str">
        <f>IFERROR('Medical equipment- NSP &amp; OST'!N19, "0.0")</f>
        <v>0.0</v>
      </c>
      <c r="D20" s="52" t="str">
        <f>IFERROR('Medical equipment- NSP &amp; OST'!P19, "0.0")</f>
        <v>0.0</v>
      </c>
      <c r="Z20" s="46" t="str">
        <f t="shared" si="3"/>
        <v>Мед. оборудование</v>
      </c>
      <c r="AA20" s="60" t="str">
        <f t="shared" ref="AA19:AA26" si="5">B20</f>
        <v>0.0</v>
      </c>
      <c r="AB20" s="60" t="str">
        <f t="shared" si="4"/>
        <v>0.0</v>
      </c>
      <c r="AC20" s="60" t="str">
        <f t="shared" si="4"/>
        <v>0.0</v>
      </c>
    </row>
    <row r="21" spans="1:29" ht="45" x14ac:dyDescent="0.25">
      <c r="A21" s="44" t="s">
        <v>319</v>
      </c>
      <c r="B21" s="50">
        <f>SUM('Other direct- NSP &amp; OST'!G10:G21)+SUM('Other direct- NSP &amp; OST'!J10:J21)</f>
        <v>0</v>
      </c>
      <c r="C21" s="50">
        <f>SUM('Other direct- NSP &amp; OST'!G23:G34)+SUM('Other direct- NSP &amp; OST'!J23:J34)</f>
        <v>0</v>
      </c>
      <c r="D21" s="50">
        <f>SUM('Other direct- NSP &amp; OST'!G36:G47)+SUM('Other direct- NSP &amp; OST'!J36:J47)</f>
        <v>0</v>
      </c>
      <c r="Z21" s="46" t="str">
        <f t="shared" si="3"/>
        <v>Другие непосредственные расходы</v>
      </c>
      <c r="AA21" s="60">
        <f t="shared" si="5"/>
        <v>0</v>
      </c>
      <c r="AB21" s="60">
        <f t="shared" si="4"/>
        <v>0</v>
      </c>
      <c r="AC21" s="60">
        <f t="shared" si="4"/>
        <v>0</v>
      </c>
    </row>
    <row r="22" spans="1:29" ht="45" x14ac:dyDescent="0.25">
      <c r="A22" s="45" t="s">
        <v>417</v>
      </c>
      <c r="B22" s="51">
        <f>SUM(B18:B21)</f>
        <v>0</v>
      </c>
      <c r="C22" s="51">
        <f>SUM(C18:C21)</f>
        <v>0</v>
      </c>
      <c r="D22" s="51">
        <f>SUM(D18:D21)</f>
        <v>0</v>
      </c>
      <c r="Z22" s="46" t="str">
        <f t="shared" si="3"/>
        <v>Итоговая непосредственная удельная стоимость</v>
      </c>
      <c r="AA22" s="60">
        <f t="shared" si="5"/>
        <v>0</v>
      </c>
      <c r="AB22" s="60">
        <f t="shared" si="4"/>
        <v>0</v>
      </c>
      <c r="AC22" s="60">
        <f t="shared" si="4"/>
        <v>0</v>
      </c>
    </row>
    <row r="23" spans="1:29" ht="45" x14ac:dyDescent="0.25">
      <c r="A23" s="44" t="s">
        <v>420</v>
      </c>
      <c r="B23" s="50">
        <f>SUM('Staff unit cost-NSP'!E25:E34)</f>
        <v>0</v>
      </c>
      <c r="C23" s="50">
        <f>SUM('Staff unit cost-NSP'!F25:F34)</f>
        <v>0</v>
      </c>
      <c r="D23" s="50">
        <f>SUM('Staff unit cost-NSP'!G25:G34)</f>
        <v>0</v>
      </c>
      <c r="Z23" s="46" t="str">
        <f t="shared" si="3"/>
        <v>Персонал, косвенно участвующий в оказании услуг</v>
      </c>
      <c r="AA23" s="60">
        <f t="shared" si="5"/>
        <v>0</v>
      </c>
      <c r="AB23" s="60">
        <f t="shared" si="4"/>
        <v>0</v>
      </c>
      <c r="AC23" s="60">
        <f t="shared" si="4"/>
        <v>0</v>
      </c>
    </row>
    <row r="24" spans="1:29" ht="15" x14ac:dyDescent="0.25">
      <c r="A24" s="44" t="s">
        <v>418</v>
      </c>
      <c r="B24" s="187" t="str">
        <f>IFERROR(((SUMPRODUCT('Nonmedical equipment- NSP &amp; OST'!$D$9:$D$38, 'Nonmedical equipment- NSP &amp; OST'!$E$9:$E$38)*'Activity Classification'!$K$11)/'Activity Classification'!$F$11), "0.0")</f>
        <v>0.0</v>
      </c>
      <c r="C24" s="187" t="str">
        <f>IFERROR(((SUMPRODUCT('Nonmedical equipment- NSP &amp; OST'!$D$9:$D$38, 'Nonmedical equipment- NSP &amp; OST'!$E$9:$E$38)*'Activity Classification'!$K$12)/'Activity Classification'!$F$12), "0.0")</f>
        <v>0.0</v>
      </c>
      <c r="D24" s="187" t="str">
        <f>IFERROR(((SUMPRODUCT('Nonmedical equipment- NSP &amp; OST'!$D$9:$D$38, 'Nonmedical equipment- NSP &amp; OST'!$E$9:$E$38)*'Activity Classification'!$K$13)/'Activity Classification'!$F$13), "0.0")</f>
        <v>0.0</v>
      </c>
      <c r="Z24" s="46" t="str">
        <f t="shared" si="3"/>
        <v>Немед. оборудование</v>
      </c>
      <c r="AA24" s="60" t="str">
        <f t="shared" si="5"/>
        <v>0.0</v>
      </c>
      <c r="AB24" s="60" t="str">
        <f t="shared" si="4"/>
        <v>0.0</v>
      </c>
      <c r="AC24" s="60" t="str">
        <f t="shared" si="4"/>
        <v>0.0</v>
      </c>
    </row>
    <row r="25" spans="1:29" ht="15" x14ac:dyDescent="0.25">
      <c r="A25" s="44" t="s">
        <v>372</v>
      </c>
      <c r="B25" s="187" t="str">
        <f>IFERROR(((SUM('Overhead- NSP &amp; OST'!$W$17:$W$162)*'Activity Classification'!$K$11)/'Activity Classification'!$F$11), "0.0")</f>
        <v>0.0</v>
      </c>
      <c r="C25" s="187" t="str">
        <f>IFERROR(((SUM('Overhead- NSP &amp; OST'!$W$17:$W$162)*'Activity Classification'!$K$12)/'Activity Classification'!$F$12), "0.0")</f>
        <v>0.0</v>
      </c>
      <c r="D25" s="187" t="str">
        <f>IFERROR(((SUM('Overhead- NSP &amp; OST'!$W$17:$W$162)*'Activity Classification'!$K$13)/'Activity Classification'!$F$13), "0.0")</f>
        <v>0.0</v>
      </c>
      <c r="Z25" s="46" t="str">
        <f t="shared" si="3"/>
        <v>Накладные расходы</v>
      </c>
      <c r="AA25" s="60" t="str">
        <f t="shared" si="5"/>
        <v>0.0</v>
      </c>
      <c r="AB25" s="60" t="str">
        <f t="shared" si="4"/>
        <v>0.0</v>
      </c>
      <c r="AC25" s="60" t="str">
        <f t="shared" si="4"/>
        <v>0.0</v>
      </c>
    </row>
    <row r="26" spans="1:29" ht="30" x14ac:dyDescent="0.25">
      <c r="A26" s="45" t="s">
        <v>419</v>
      </c>
      <c r="B26" s="51">
        <f>SUM(B23:B25)</f>
        <v>0</v>
      </c>
      <c r="C26" s="51">
        <f t="shared" ref="C26:D26" si="6">SUM(C23:C25)</f>
        <v>0</v>
      </c>
      <c r="D26" s="51">
        <f t="shared" si="6"/>
        <v>0</v>
      </c>
      <c r="Z26" s="46" t="str">
        <f t="shared" si="3"/>
        <v>Итоговая косвенная удельная стоимость</v>
      </c>
      <c r="AA26" s="60">
        <f t="shared" si="5"/>
        <v>0</v>
      </c>
      <c r="AB26" s="60">
        <f t="shared" si="4"/>
        <v>0</v>
      </c>
      <c r="AC26" s="60">
        <f t="shared" si="4"/>
        <v>0</v>
      </c>
    </row>
    <row r="27" spans="1:29" ht="15" customHeight="1" x14ac:dyDescent="0.25">
      <c r="A27" s="342" t="s">
        <v>544</v>
      </c>
      <c r="B27" s="343"/>
      <c r="C27" s="343"/>
      <c r="D27" s="344"/>
      <c r="Z27" s="342" t="s">
        <v>53</v>
      </c>
      <c r="AA27" s="343"/>
      <c r="AB27" s="343"/>
      <c r="AC27" s="344"/>
    </row>
    <row r="28" spans="1:29" ht="75" x14ac:dyDescent="0.25">
      <c r="A28" s="55" t="s">
        <v>413</v>
      </c>
      <c r="B28" s="48" t="s">
        <v>211</v>
      </c>
      <c r="C28" s="48" t="s">
        <v>212</v>
      </c>
      <c r="D28" s="48" t="s">
        <v>213</v>
      </c>
      <c r="Z28" s="55" t="str">
        <f>A28</f>
        <v>Категория расходов</v>
      </c>
      <c r="AA28" s="55" t="str">
        <f t="shared" ref="AA28:AC28" si="7">B28</f>
        <v>Мероприятия высокой степени приоритетности</v>
      </c>
      <c r="AB28" s="55" t="str">
        <f t="shared" si="7"/>
        <v>Мероприятия средней степени приоритетности</v>
      </c>
      <c r="AC28" s="55" t="str">
        <f t="shared" si="7"/>
        <v>Мероприятия низкой степени приоритетности</v>
      </c>
    </row>
    <row r="29" spans="1:29" ht="45" x14ac:dyDescent="0.25">
      <c r="A29" s="44" t="s">
        <v>414</v>
      </c>
      <c r="B29" s="50">
        <f>SUM('Staff unit cost-OST (HIDE)'!O7:O26)</f>
        <v>0</v>
      </c>
      <c r="C29" s="50">
        <f>SUM('Staff unit cost-OST (HIDE)'!O28:O47)</f>
        <v>0</v>
      </c>
      <c r="D29" s="50">
        <f>SUM('Staff unit cost-OST (HIDE)'!O49:O68)</f>
        <v>0</v>
      </c>
      <c r="Z29" s="55" t="str">
        <f t="shared" ref="Z29:Z37" si="8">A29</f>
        <v>Персонал, непосредственно оказывающий услуги</v>
      </c>
      <c r="AA29" s="60">
        <f>B29</f>
        <v>0</v>
      </c>
      <c r="AB29" s="60">
        <f t="shared" ref="AB29:AC37" si="9">C29</f>
        <v>0</v>
      </c>
      <c r="AC29" s="60">
        <f t="shared" si="9"/>
        <v>0</v>
      </c>
    </row>
    <row r="30" spans="1:29" ht="15" x14ac:dyDescent="0.25">
      <c r="A30" s="44" t="s">
        <v>415</v>
      </c>
      <c r="B30" s="52" t="str">
        <f>IFERROR(SUMIF('Commodities-OST'!$C$8:$C$36,"ОЗТ_Высокая",'Commodities-OST'!$H$8:$H$36)+'Commodities-OST'!K48,"0.0")</f>
        <v>0.0</v>
      </c>
      <c r="C30" s="52" t="str">
        <f>IFERROR(SUMIF('Commodities-OST'!$C$8:$C$36, "ОЗТ_Средняя", 'Commodities-OST'!$H$8:$H$36)+'Commodities-OST'!M48, "0.0")</f>
        <v>0.0</v>
      </c>
      <c r="D30" s="52" t="str">
        <f>IFERROR(SUMIF('Commodities-OST'!$C$8:$C$36, "ОЗТ_низкая", 'Commodities-OST'!$H$8:$H$36)+'Commodities-OST'!O48, "0.0")</f>
        <v>0.0</v>
      </c>
      <c r="Z30" s="55" t="str">
        <f t="shared" si="8"/>
        <v>Материалы</v>
      </c>
      <c r="AA30" s="60" t="str">
        <f t="shared" ref="AA30:AA37" si="10">B30</f>
        <v>0.0</v>
      </c>
      <c r="AB30" s="60" t="str">
        <f t="shared" si="9"/>
        <v>0.0</v>
      </c>
      <c r="AC30" s="60" t="str">
        <f t="shared" si="9"/>
        <v>0.0</v>
      </c>
    </row>
    <row r="31" spans="1:29" ht="15" x14ac:dyDescent="0.25">
      <c r="A31" s="44" t="s">
        <v>416</v>
      </c>
      <c r="B31" s="52" t="str">
        <f>IFERROR('Medical equipment- NSP &amp; OST'!L38, "0.0")</f>
        <v>0.0</v>
      </c>
      <c r="C31" s="52" t="str">
        <f>IFERROR('Medical equipment- NSP &amp; OST'!N38, "0.0")</f>
        <v>0.0</v>
      </c>
      <c r="D31" s="52" t="str">
        <f>IFERROR('Medical equipment- NSP &amp; OST'!P38, "0.0")</f>
        <v>0.0</v>
      </c>
      <c r="Z31" s="55" t="str">
        <f t="shared" si="8"/>
        <v>Мед. оборудование</v>
      </c>
      <c r="AA31" s="60" t="str">
        <f t="shared" si="10"/>
        <v>0.0</v>
      </c>
      <c r="AB31" s="60" t="str">
        <f t="shared" si="9"/>
        <v>0.0</v>
      </c>
      <c r="AC31" s="60" t="str">
        <f t="shared" si="9"/>
        <v>0.0</v>
      </c>
    </row>
    <row r="32" spans="1:29" ht="45" x14ac:dyDescent="0.25">
      <c r="A32" s="44" t="s">
        <v>319</v>
      </c>
      <c r="B32" s="50">
        <f>SUM('Other direct- NSP &amp; OST'!G49:G56)+SUM('Other direct- NSP &amp; OST'!J49:J56)</f>
        <v>0</v>
      </c>
      <c r="C32" s="50">
        <f>SUM('Other direct- NSP &amp; OST'!G58:G65)+SUM('Other direct- NSP &amp; OST'!J58:J65)</f>
        <v>0</v>
      </c>
      <c r="D32" s="50">
        <f>SUM('Other direct- NSP &amp; OST'!G67:G74)+SUM('Other direct- NSP &amp; OST'!J67:J74)</f>
        <v>0</v>
      </c>
      <c r="Z32" s="55" t="str">
        <f t="shared" si="8"/>
        <v>Другие непосредственные расходы</v>
      </c>
      <c r="AA32" s="60">
        <f t="shared" si="10"/>
        <v>0</v>
      </c>
      <c r="AB32" s="60">
        <f t="shared" si="9"/>
        <v>0</v>
      </c>
      <c r="AC32" s="60">
        <f t="shared" si="9"/>
        <v>0</v>
      </c>
    </row>
    <row r="33" spans="1:29" ht="45" x14ac:dyDescent="0.25">
      <c r="A33" s="45" t="s">
        <v>417</v>
      </c>
      <c r="B33" s="51">
        <f>SUM(B29:B32)</f>
        <v>0</v>
      </c>
      <c r="C33" s="51">
        <f>SUM(C29:C32)</f>
        <v>0</v>
      </c>
      <c r="D33" s="51">
        <f>SUM(D29:D32)</f>
        <v>0</v>
      </c>
      <c r="Z33" s="55" t="str">
        <f t="shared" si="8"/>
        <v>Итоговая непосредственная удельная стоимость</v>
      </c>
      <c r="AA33" s="60">
        <f t="shared" si="10"/>
        <v>0</v>
      </c>
      <c r="AB33" s="60">
        <f t="shared" si="9"/>
        <v>0</v>
      </c>
      <c r="AC33" s="60">
        <f t="shared" si="9"/>
        <v>0</v>
      </c>
    </row>
    <row r="34" spans="1:29" ht="45" x14ac:dyDescent="0.25">
      <c r="A34" s="44" t="s">
        <v>420</v>
      </c>
      <c r="B34" s="52" t="str">
        <f>IFERROR('Staff unit cost-OST (HIDE)'!I85,"0.0")</f>
        <v>0.0</v>
      </c>
      <c r="C34" s="52" t="str">
        <f>IFERROR('Staff unit cost-OST (HIDE)'!J85,"0.0")</f>
        <v>0.0</v>
      </c>
      <c r="D34" s="52" t="str">
        <f>IFERROR('Staff unit cost-OST (HIDE)'!K85,"0.0")</f>
        <v>0.0</v>
      </c>
      <c r="Z34" s="55" t="str">
        <f t="shared" si="8"/>
        <v>Персонал, косвенно участвующий в оказании услуг</v>
      </c>
      <c r="AA34" s="60" t="str">
        <f t="shared" si="10"/>
        <v>0.0</v>
      </c>
      <c r="AB34" s="60" t="str">
        <f t="shared" si="9"/>
        <v>0.0</v>
      </c>
      <c r="AC34" s="60" t="str">
        <f t="shared" si="9"/>
        <v>0.0</v>
      </c>
    </row>
    <row r="35" spans="1:29" ht="15" x14ac:dyDescent="0.25">
      <c r="A35" s="44" t="s">
        <v>418</v>
      </c>
      <c r="B35" s="52" t="str">
        <f>IFERROR(((SUMPRODUCT('Nonmedical equipment- NSP &amp; OST'!$D$40:$D$65, 'Nonmedical equipment- NSP &amp; OST'!$E$40:$E$65)*'Activity Classification'!$K$16)/'Activity Classification'!$F$16), "0.0")</f>
        <v>0.0</v>
      </c>
      <c r="C35" s="52" t="str">
        <f>IFERROR(((SUMPRODUCT('Nonmedical equipment- NSP &amp; OST'!$D$40:$D$65, 'Nonmedical equipment- NSP &amp; OST'!$E$40:$E$65)*'Activity Classification'!$K$17)/'Activity Classification'!$F$17), "0.0")</f>
        <v>0.0</v>
      </c>
      <c r="D35" s="52" t="str">
        <f>IFERROR(((SUMPRODUCT('Nonmedical equipment- NSP &amp; OST'!$D$40:$D$65, 'Nonmedical equipment- NSP &amp; OST'!$E$40:$E$65)*'Activity Classification'!$K$18)/'Activity Classification'!$F$18), "0.0")</f>
        <v>0.0</v>
      </c>
      <c r="Z35" s="55" t="str">
        <f t="shared" si="8"/>
        <v>Немед. оборудование</v>
      </c>
      <c r="AA35" s="60" t="str">
        <f t="shared" si="10"/>
        <v>0.0</v>
      </c>
      <c r="AB35" s="60" t="str">
        <f t="shared" si="9"/>
        <v>0.0</v>
      </c>
      <c r="AC35" s="60" t="str">
        <f t="shared" si="9"/>
        <v>0.0</v>
      </c>
    </row>
    <row r="36" spans="1:29" ht="15" x14ac:dyDescent="0.25">
      <c r="A36" s="44" t="s">
        <v>372</v>
      </c>
      <c r="B36" s="52" t="str">
        <f>IFERROR((((SUM('Overhead- NSP &amp; OST'!$X$17:$X$162)+ SUM('Overhead- NSP &amp; OST'!$Y$17:$Y$162))*'Activity Classification'!$K$16)/'Activity Classification'!$F$16),"0.0")</f>
        <v>0.0</v>
      </c>
      <c r="C36" s="52" t="str">
        <f>IFERROR((((SUM('Overhead- NSP &amp; OST'!$X$17:$X$162)+ SUM('Overhead- NSP &amp; OST'!$Y$17:$Y$162))*'Activity Classification'!$K$17)/'Activity Classification'!$F$17),"0.0")</f>
        <v>0.0</v>
      </c>
      <c r="D36" s="52" t="str">
        <f>IFERROR((((SUM('Overhead- NSP &amp; OST'!$X$17:$X$162)+ SUM('Overhead- NSP &amp; OST'!$Y$17:$Y$162))*'Activity Classification'!$K$18)/'Activity Classification'!$F$18),"0.0")</f>
        <v>0.0</v>
      </c>
      <c r="Z36" s="55" t="str">
        <f t="shared" si="8"/>
        <v>Накладные расходы</v>
      </c>
      <c r="AA36" s="60" t="str">
        <f t="shared" si="10"/>
        <v>0.0</v>
      </c>
      <c r="AB36" s="60" t="str">
        <f t="shared" si="9"/>
        <v>0.0</v>
      </c>
      <c r="AC36" s="60" t="str">
        <f t="shared" si="9"/>
        <v>0.0</v>
      </c>
    </row>
    <row r="37" spans="1:29" ht="30" x14ac:dyDescent="0.25">
      <c r="A37" s="45" t="s">
        <v>419</v>
      </c>
      <c r="B37" s="51">
        <f>SUM(B34:B36)</f>
        <v>0</v>
      </c>
      <c r="C37" s="51">
        <f t="shared" ref="C37" si="11">SUM(C34:C36)</f>
        <v>0</v>
      </c>
      <c r="D37" s="51">
        <f t="shared" ref="D37" si="12">SUM(D34:D36)</f>
        <v>0</v>
      </c>
      <c r="Z37" s="55" t="str">
        <f t="shared" si="8"/>
        <v>Итоговая косвенная удельная стоимость</v>
      </c>
      <c r="AA37" s="60">
        <f t="shared" si="10"/>
        <v>0</v>
      </c>
      <c r="AB37" s="60">
        <f t="shared" si="9"/>
        <v>0</v>
      </c>
      <c r="AC37" s="60">
        <f t="shared" si="9"/>
        <v>0</v>
      </c>
    </row>
    <row r="42" spans="1:29" ht="27.75" customHeight="1" x14ac:dyDescent="0.2">
      <c r="A42" s="348" t="s">
        <v>424</v>
      </c>
      <c r="B42" s="348"/>
      <c r="C42" s="348" t="s">
        <v>425</v>
      </c>
      <c r="D42" s="348"/>
    </row>
    <row r="43" spans="1:29" ht="28.5" x14ac:dyDescent="0.2">
      <c r="A43" s="44" t="s">
        <v>421</v>
      </c>
      <c r="B43" s="49" t="str">
        <f>IFERROR(B22/($B$22+$C$22+$D$22), "0")</f>
        <v>0</v>
      </c>
      <c r="C43" s="44" t="s">
        <v>421</v>
      </c>
      <c r="D43" s="49" t="str">
        <f>IFERROR(B33/($B$33+$C$33+$D$33), "0")</f>
        <v>0</v>
      </c>
    </row>
    <row r="44" spans="1:29" ht="28.5" x14ac:dyDescent="0.2">
      <c r="A44" s="44" t="s">
        <v>422</v>
      </c>
      <c r="B44" s="49" t="str">
        <f>IFERROR(C22/($B$22+$C$22+$D$22), "0")</f>
        <v>0</v>
      </c>
      <c r="C44" s="44" t="s">
        <v>422</v>
      </c>
      <c r="D44" s="49" t="str">
        <f>IFERROR(C33/($B$33+$C$33+$D$33), "0")</f>
        <v>0</v>
      </c>
    </row>
    <row r="45" spans="1:29" ht="28.5" x14ac:dyDescent="0.2">
      <c r="A45" s="44" t="s">
        <v>423</v>
      </c>
      <c r="B45" s="49" t="str">
        <f>IFERROR(D22/($B$22+$C$22+$D$22), "0")</f>
        <v>0</v>
      </c>
      <c r="C45" s="44" t="s">
        <v>423</v>
      </c>
      <c r="D45" s="49" t="str">
        <f>IFERROR(D33/($B$33+$C$33+$D$33), "0")</f>
        <v>0</v>
      </c>
    </row>
  </sheetData>
  <sheetProtection password="F400" sheet="1" objects="1" scenarios="1"/>
  <mergeCells count="10">
    <mergeCell ref="Z16:AC16"/>
    <mergeCell ref="Z27:AC27"/>
    <mergeCell ref="A1:E1"/>
    <mergeCell ref="A7:E7"/>
    <mergeCell ref="A27:D27"/>
    <mergeCell ref="A16:D16"/>
    <mergeCell ref="A42:B42"/>
    <mergeCell ref="C42:D42"/>
    <mergeCell ref="B6:E6"/>
    <mergeCell ref="B12:E1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workbookViewId="0">
      <selection activeCell="E3" sqref="E3"/>
    </sheetView>
  </sheetViews>
  <sheetFormatPr defaultColWidth="8.85546875" defaultRowHeight="14.25" x14ac:dyDescent="0.2"/>
  <cols>
    <col min="1" max="1" width="20.7109375" style="16" customWidth="1"/>
    <col min="2" max="2" width="14.42578125" style="16" customWidth="1"/>
    <col min="3" max="3" width="19.7109375" style="16" customWidth="1"/>
    <col min="4" max="4" width="17.28515625" style="16" customWidth="1"/>
    <col min="5" max="5" width="18.42578125" style="16" customWidth="1"/>
    <col min="6" max="7" width="8.85546875" style="16"/>
    <col min="8" max="8" width="17.28515625" style="16" customWidth="1"/>
    <col min="9" max="9" width="13.42578125" style="16" customWidth="1"/>
    <col min="10" max="16384" width="8.85546875" style="16"/>
  </cols>
  <sheetData>
    <row r="1" spans="1:9" s="15" customFormat="1" ht="34.5" customHeight="1" x14ac:dyDescent="0.25">
      <c r="A1" s="352" t="s">
        <v>79</v>
      </c>
      <c r="B1" s="23" t="s">
        <v>438</v>
      </c>
      <c r="C1" s="16"/>
      <c r="D1" s="16"/>
      <c r="E1" s="16"/>
      <c r="H1" s="75" t="s">
        <v>427</v>
      </c>
      <c r="I1" s="75" t="s">
        <v>429</v>
      </c>
    </row>
    <row r="2" spans="1:9" s="15" customFormat="1" ht="30" x14ac:dyDescent="0.25">
      <c r="A2" s="352"/>
      <c r="B2" s="23" t="s">
        <v>439</v>
      </c>
      <c r="C2" s="19" t="s">
        <v>426</v>
      </c>
      <c r="D2" s="19" t="s">
        <v>426</v>
      </c>
      <c r="E2" s="19" t="s">
        <v>426</v>
      </c>
      <c r="H2" s="75"/>
      <c r="I2" s="75"/>
    </row>
    <row r="3" spans="1:9" ht="30" x14ac:dyDescent="0.25">
      <c r="A3" s="352"/>
      <c r="B3" s="23" t="s">
        <v>440</v>
      </c>
      <c r="C3" s="24" t="str">
        <f>IF('Activity Classification'!A11&gt;0,'Activity Classification'!A11,"")</f>
        <v/>
      </c>
      <c r="D3" s="24" t="str">
        <f>IF('Activity Classification'!A32&gt;0,'Activity Classification'!A32,"")</f>
        <v/>
      </c>
      <c r="E3" s="24" t="str">
        <f>IF('Activity Classification'!A53&gt;0,'Activity Classification'!A53,"")</f>
        <v/>
      </c>
      <c r="H3" s="75" t="s">
        <v>428</v>
      </c>
      <c r="I3" s="75" t="s">
        <v>428</v>
      </c>
    </row>
    <row r="4" spans="1:9" x14ac:dyDescent="0.2">
      <c r="C4" s="24" t="str">
        <f>IF('Activity Classification'!A12&gt;0,'Activity Classification'!A12,"")</f>
        <v/>
      </c>
      <c r="D4" s="24" t="str">
        <f>IF('Activity Classification'!A33&gt;0,'Activity Classification'!A33,"")</f>
        <v/>
      </c>
      <c r="E4" s="24" t="str">
        <f>IF('Activity Classification'!A54&gt;0,'Activity Classification'!A54,"")</f>
        <v/>
      </c>
      <c r="H4" s="12" t="str">
        <f>IF('Activity Classification'!A11&gt;0,'Activity Classification'!A11,"")</f>
        <v/>
      </c>
      <c r="I4" s="12" t="str">
        <f>IF('Activity Classification'!B11&gt;0,'Activity Classification'!B11,"")</f>
        <v/>
      </c>
    </row>
    <row r="5" spans="1:9" x14ac:dyDescent="0.2">
      <c r="C5" s="24" t="str">
        <f>IF('Activity Classification'!A13&gt;0,'Activity Classification'!A13,"")</f>
        <v/>
      </c>
      <c r="D5" s="24" t="str">
        <f>IF('Activity Classification'!A34&gt;0,'Activity Classification'!A34,"")</f>
        <v/>
      </c>
      <c r="E5" s="24" t="str">
        <f>IF('Activity Classification'!A55&gt;0,'Activity Classification'!A55,"")</f>
        <v/>
      </c>
      <c r="H5" s="12" t="str">
        <f>IF('Activity Classification'!A12&gt;0,'Activity Classification'!A12,"")</f>
        <v/>
      </c>
      <c r="I5" s="12" t="str">
        <f>IF('Activity Classification'!B12&gt;0,'Activity Classification'!B12,"")</f>
        <v/>
      </c>
    </row>
    <row r="6" spans="1:9" x14ac:dyDescent="0.2">
      <c r="C6" s="24" t="str">
        <f>IF('Activity Classification'!A14&gt;0,'Activity Classification'!A14,"")</f>
        <v/>
      </c>
      <c r="D6" s="24" t="str">
        <f>IF('Activity Classification'!A35&gt;0,'Activity Classification'!A35,"")</f>
        <v/>
      </c>
      <c r="E6" s="24" t="str">
        <f>IF('Activity Classification'!A56&gt;0,'Activity Classification'!A56,"")</f>
        <v/>
      </c>
      <c r="H6" s="12" t="str">
        <f>IF('Activity Classification'!A13&gt;0,'Activity Classification'!A13,"")</f>
        <v/>
      </c>
      <c r="I6" s="12" t="str">
        <f>IF('Activity Classification'!B13&gt;0,'Activity Classification'!B13,"")</f>
        <v/>
      </c>
    </row>
    <row r="7" spans="1:9" x14ac:dyDescent="0.2">
      <c r="C7" s="24" t="str">
        <f>IF('Activity Classification'!A15&gt;0,'Activity Classification'!A15,"")</f>
        <v/>
      </c>
      <c r="D7" s="24" t="str">
        <f>IF('Activity Classification'!A36&gt;0,'Activity Classification'!A36,"")</f>
        <v/>
      </c>
      <c r="E7" s="24" t="str">
        <f>IF('Activity Classification'!A57&gt;0,'Activity Classification'!A57,"")</f>
        <v/>
      </c>
      <c r="H7" s="12" t="str">
        <f>IF('Activity Classification'!A14&gt;0,'Activity Classification'!A14,"")</f>
        <v/>
      </c>
      <c r="I7" s="12" t="str">
        <f>IF('Activity Classification'!B14&gt;0,'Activity Classification'!B14,"")</f>
        <v/>
      </c>
    </row>
    <row r="8" spans="1:9" ht="15" x14ac:dyDescent="0.25">
      <c r="A8" s="77" t="s">
        <v>430</v>
      </c>
      <c r="C8" s="24" t="str">
        <f>IF('Activity Classification'!A16&gt;0,'Activity Classification'!A16,"")</f>
        <v/>
      </c>
      <c r="D8" s="24" t="str">
        <f>IF('Activity Classification'!A37&gt;0,'Activity Classification'!A37,"")</f>
        <v/>
      </c>
      <c r="E8" s="24" t="str">
        <f>IF('Activity Classification'!A58&gt;0,'Activity Classification'!A58,"")</f>
        <v/>
      </c>
      <c r="H8" s="12" t="str">
        <f>IF('Activity Classification'!A15&gt;0,'Activity Classification'!A15,"")</f>
        <v/>
      </c>
      <c r="I8" s="12" t="str">
        <f>IF('Activity Classification'!B15&gt;0,'Activity Classification'!B15,"")</f>
        <v/>
      </c>
    </row>
    <row r="9" spans="1:9" x14ac:dyDescent="0.2">
      <c r="A9" s="21" t="s">
        <v>431</v>
      </c>
      <c r="C9" s="24" t="str">
        <f>IF('Activity Classification'!A17&gt;0,'Activity Classification'!A17,"")</f>
        <v/>
      </c>
      <c r="D9" s="24" t="str">
        <f>IF('Activity Classification'!A38&gt;0,'Activity Classification'!A38,"")</f>
        <v/>
      </c>
      <c r="E9" s="24" t="str">
        <f>IF('Activity Classification'!A59&gt;0,'Activity Classification'!A59,"")</f>
        <v/>
      </c>
      <c r="H9" s="12" t="str">
        <f>IF('Activity Classification'!A16&gt;0,'Activity Classification'!A16,"")</f>
        <v/>
      </c>
      <c r="I9" s="12" t="str">
        <f>IF('Activity Classification'!B16&gt;0,'Activity Classification'!B16,"")</f>
        <v/>
      </c>
    </row>
    <row r="10" spans="1:9" x14ac:dyDescent="0.2">
      <c r="A10" s="21" t="s">
        <v>432</v>
      </c>
      <c r="C10" s="24" t="str">
        <f>IF('Activity Classification'!A18&gt;0,'Activity Classification'!A18,"")</f>
        <v/>
      </c>
      <c r="D10" s="24" t="str">
        <f>IF('Activity Classification'!A39&gt;0,'Activity Classification'!A39,"")</f>
        <v/>
      </c>
      <c r="E10" s="24" t="str">
        <f>IF('Activity Classification'!A60&gt;0,'Activity Classification'!A60,"")</f>
        <v/>
      </c>
      <c r="H10" s="12" t="str">
        <f>IF('Activity Classification'!A17&gt;0,'Activity Classification'!A17,"")</f>
        <v/>
      </c>
      <c r="I10" s="12" t="str">
        <f>IF('Activity Classification'!B17&gt;0,'Activity Classification'!B17,"")</f>
        <v/>
      </c>
    </row>
    <row r="11" spans="1:9" x14ac:dyDescent="0.2">
      <c r="C11" s="24" t="str">
        <f>IF('Activity Classification'!A19&gt;0,'Activity Classification'!A19,"")</f>
        <v/>
      </c>
      <c r="D11" s="24" t="str">
        <f>IF('Activity Classification'!A40&gt;0,'Activity Classification'!A40,"")</f>
        <v/>
      </c>
      <c r="E11" s="24" t="str">
        <f>IF('Activity Classification'!A61&gt;0,'Activity Classification'!A61,"")</f>
        <v/>
      </c>
      <c r="H11" s="12" t="str">
        <f>IF('Activity Classification'!A18&gt;0,'Activity Classification'!A18,"")</f>
        <v/>
      </c>
      <c r="I11" s="12" t="str">
        <f>IF('Activity Classification'!B18&gt;0,'Activity Classification'!B18,"")</f>
        <v/>
      </c>
    </row>
    <row r="12" spans="1:9" ht="30" x14ac:dyDescent="0.25">
      <c r="A12" s="77" t="s">
        <v>433</v>
      </c>
      <c r="C12" s="24" t="str">
        <f>IF('Activity Classification'!A20&gt;0,'Activity Classification'!A20,"")</f>
        <v/>
      </c>
      <c r="D12" s="24" t="str">
        <f>IF('Activity Classification'!A41&gt;0,'Activity Classification'!A41,"")</f>
        <v/>
      </c>
      <c r="E12" s="24" t="str">
        <f>IF('Activity Classification'!A62&gt;0,'Activity Classification'!A62,"")</f>
        <v/>
      </c>
      <c r="H12" s="12" t="str">
        <f>IF('Activity Classification'!A19&gt;0,'Activity Classification'!A19,"")</f>
        <v/>
      </c>
      <c r="I12" s="12" t="str">
        <f>IF('Activity Classification'!B19&gt;0,'Activity Classification'!B19,"")</f>
        <v/>
      </c>
    </row>
    <row r="13" spans="1:9" ht="60.75" customHeight="1" x14ac:dyDescent="0.2">
      <c r="A13" s="167" t="s">
        <v>434</v>
      </c>
      <c r="C13" s="24" t="str">
        <f>IF('Activity Classification'!A21&gt;0,'Activity Classification'!A21,"")</f>
        <v/>
      </c>
      <c r="D13" s="24" t="str">
        <f>IF('Activity Classification'!A42&gt;0,'Activity Classification'!A42,"")</f>
        <v/>
      </c>
      <c r="E13" s="24" t="str">
        <f>IF('Activity Classification'!A63&gt;0,'Activity Classification'!A63,"")</f>
        <v/>
      </c>
      <c r="H13" s="12" t="str">
        <f>IF('Activity Classification'!A20&gt;0,'Activity Classification'!A20,"")</f>
        <v/>
      </c>
      <c r="I13" s="12" t="str">
        <f>IF('Activity Classification'!B20&gt;0,'Activity Classification'!B20,"")</f>
        <v/>
      </c>
    </row>
    <row r="14" spans="1:9" ht="107.25" customHeight="1" x14ac:dyDescent="0.2">
      <c r="A14" s="167" t="s">
        <v>435</v>
      </c>
      <c r="C14" s="24" t="str">
        <f>IF('Activity Classification'!A22&gt;0,'Activity Classification'!A22,"")</f>
        <v/>
      </c>
      <c r="D14" s="24" t="str">
        <f>IF('Activity Classification'!A43&gt;0,'Activity Classification'!A43,"")</f>
        <v/>
      </c>
      <c r="E14" s="24" t="str">
        <f>IF('Activity Classification'!A64&gt;0,'Activity Classification'!A64,"")</f>
        <v/>
      </c>
      <c r="H14" s="12" t="str">
        <f>IF('Activity Classification'!A21&gt;0,'Activity Classification'!A21,"")</f>
        <v/>
      </c>
      <c r="I14" s="12" t="str">
        <f>IF('Activity Classification'!B21&gt;0,'Activity Classification'!B21,"")</f>
        <v/>
      </c>
    </row>
    <row r="15" spans="1:9" x14ac:dyDescent="0.2">
      <c r="C15" s="24" t="str">
        <f>IF('Activity Classification'!A23&gt;0,'Activity Classification'!A23,"")</f>
        <v/>
      </c>
      <c r="D15" s="24" t="str">
        <f>IF('Activity Classification'!A44&gt;0,'Activity Classification'!A44,"")</f>
        <v/>
      </c>
      <c r="E15" s="24" t="str">
        <f>IF('Activity Classification'!A65&gt;0,'Activity Classification'!A65,"")</f>
        <v/>
      </c>
      <c r="H15" s="12" t="str">
        <f>IF('Activity Classification'!A22&gt;0,'Activity Classification'!A22,"")</f>
        <v/>
      </c>
      <c r="I15" s="12" t="str">
        <f>IF('Activity Classification'!B22&gt;0,'Activity Classification'!B22,"")</f>
        <v/>
      </c>
    </row>
    <row r="16" spans="1:9" x14ac:dyDescent="0.2">
      <c r="C16" s="24" t="str">
        <f>IF('Activity Classification'!A24&gt;0,'Activity Classification'!A24,"")</f>
        <v/>
      </c>
      <c r="D16" s="24" t="str">
        <f>IF('Activity Classification'!A45&gt;0,'Activity Classification'!A45,"")</f>
        <v/>
      </c>
      <c r="E16" s="24" t="str">
        <f>IF('Activity Classification'!A66&gt;0,'Activity Classification'!A66,"")</f>
        <v/>
      </c>
      <c r="H16" s="12" t="str">
        <f>IF('Activity Classification'!A23&gt;0,'Activity Classification'!A23,"")</f>
        <v/>
      </c>
      <c r="I16" s="12" t="str">
        <f>IF('Activity Classification'!B23&gt;0,'Activity Classification'!B23,"")</f>
        <v/>
      </c>
    </row>
    <row r="17" spans="3:9" x14ac:dyDescent="0.2">
      <c r="C17" s="24" t="str">
        <f>IF('Activity Classification'!A25&gt;0,'Activity Classification'!A25,"")</f>
        <v/>
      </c>
      <c r="D17" s="24" t="str">
        <f>IF('Activity Classification'!A46&gt;0,'Activity Classification'!A46,"")</f>
        <v/>
      </c>
      <c r="E17" s="24" t="str">
        <f>IF('Activity Classification'!A67&gt;0,'Activity Classification'!A67,"")</f>
        <v/>
      </c>
      <c r="H17" s="12" t="str">
        <f>IF('Activity Classification'!A24&gt;0,'Activity Classification'!A24,"")</f>
        <v/>
      </c>
      <c r="I17" s="12" t="str">
        <f>IF('Activity Classification'!B24&gt;0,'Activity Classification'!B24,"")</f>
        <v/>
      </c>
    </row>
    <row r="18" spans="3:9" x14ac:dyDescent="0.2">
      <c r="C18" s="24" t="str">
        <f>IF('Activity Classification'!A26&gt;0,'Activity Classification'!A26,"")</f>
        <v/>
      </c>
      <c r="D18" s="24" t="str">
        <f>IF('Activity Classification'!A47&gt;0,'Activity Classification'!A47,"")</f>
        <v/>
      </c>
      <c r="E18" s="24" t="str">
        <f>IF('Activity Classification'!A68&gt;0,'Activity Classification'!A68,"")</f>
        <v/>
      </c>
      <c r="H18" s="12" t="str">
        <f>IF('Activity Classification'!A25&gt;0,'Activity Classification'!A25,"")</f>
        <v/>
      </c>
      <c r="I18" s="12" t="str">
        <f>IF('Activity Classification'!B25&gt;0,'Activity Classification'!B25,"")</f>
        <v/>
      </c>
    </row>
    <row r="19" spans="3:9" x14ac:dyDescent="0.2">
      <c r="C19" s="24" t="str">
        <f>IF('Activity Classification'!A27&gt;0,'Activity Classification'!A27,"")</f>
        <v/>
      </c>
      <c r="D19" s="24" t="str">
        <f>IF('Activity Classification'!A48&gt;0,'Activity Classification'!A48,"")</f>
        <v/>
      </c>
      <c r="E19" s="24" t="str">
        <f>IF('Activity Classification'!A69&gt;0,'Activity Classification'!A69,"")</f>
        <v/>
      </c>
      <c r="H19" s="12" t="str">
        <f>IF('Activity Classification'!A26&gt;0,'Activity Classification'!A26,"")</f>
        <v/>
      </c>
      <c r="I19" s="12" t="str">
        <f>IF('Activity Classification'!B26&gt;0,'Activity Classification'!B26,"")</f>
        <v/>
      </c>
    </row>
    <row r="20" spans="3:9" x14ac:dyDescent="0.2">
      <c r="C20" s="24" t="str">
        <f>IF('Activity Classification'!A28&gt;0,'Activity Classification'!A28,"")</f>
        <v/>
      </c>
      <c r="D20" s="24" t="str">
        <f>IF('Activity Classification'!A49&gt;0,'Activity Classification'!A49,"")</f>
        <v/>
      </c>
      <c r="E20" s="24" t="str">
        <f>IF('Activity Classification'!A70&gt;0,'Activity Classification'!A70,"")</f>
        <v/>
      </c>
      <c r="H20" s="12" t="str">
        <f>IF('Activity Classification'!A27&gt;0,'Activity Classification'!A27,"")</f>
        <v/>
      </c>
      <c r="I20" s="12" t="str">
        <f>IF('Activity Classification'!B27&gt;0,'Activity Classification'!B27,"")</f>
        <v/>
      </c>
    </row>
    <row r="21" spans="3:9" x14ac:dyDescent="0.2">
      <c r="C21" s="24" t="str">
        <f>IF('Activity Classification'!A29&gt;0,'Activity Classification'!A29,"")</f>
        <v/>
      </c>
      <c r="D21" s="24" t="str">
        <f>IF('Activity Classification'!A50&gt;0,'Activity Classification'!A50,"")</f>
        <v/>
      </c>
      <c r="E21" s="24" t="str">
        <f>IF('Activity Classification'!A71&gt;0,'Activity Classification'!A71,"")</f>
        <v/>
      </c>
      <c r="H21" s="12" t="str">
        <f>IF('Activity Classification'!A28&gt;0,'Activity Classification'!A28,"")</f>
        <v/>
      </c>
      <c r="I21" s="12" t="str">
        <f>IF('Activity Classification'!B28&gt;0,'Activity Classification'!B28,"")</f>
        <v/>
      </c>
    </row>
    <row r="22" spans="3:9" x14ac:dyDescent="0.2">
      <c r="C22" s="24" t="str">
        <f>IF('Activity Classification'!A30&gt;0,'Activity Classification'!A30,"")</f>
        <v/>
      </c>
      <c r="D22" s="24" t="str">
        <f>IF('Activity Classification'!A51&gt;0,'Activity Classification'!A51,"")</f>
        <v/>
      </c>
      <c r="E22" s="24" t="str">
        <f>IF('Activity Classification'!A72&gt;0,'Activity Classification'!A72,"")</f>
        <v/>
      </c>
      <c r="H22" s="12" t="str">
        <f>IF('Activity Classification'!A29&gt;0,'Activity Classification'!A29,"")</f>
        <v/>
      </c>
      <c r="I22" s="12" t="str">
        <f>IF('Activity Classification'!B29&gt;0,'Activity Classification'!B29,"")</f>
        <v/>
      </c>
    </row>
    <row r="23" spans="3:9" ht="15" x14ac:dyDescent="0.25">
      <c r="C23" s="24"/>
      <c r="D23" s="15"/>
      <c r="H23" s="12" t="str">
        <f>IF('Activity Classification'!A30&gt;0,'Activity Classification'!A30,"")</f>
        <v/>
      </c>
      <c r="I23" s="12" t="str">
        <f>IF('Activity Classification'!B30&gt;0,'Activity Classification'!B30,"")</f>
        <v/>
      </c>
    </row>
    <row r="24" spans="3:9" ht="107.25" customHeight="1" x14ac:dyDescent="0.2">
      <c r="C24" s="24"/>
      <c r="H24" s="168" t="str">
        <f>'Activity Classification'!A31</f>
        <v>Средняя степень приоритетности 
(выбрать из выпадающего меню)</v>
      </c>
      <c r="I24" s="168" t="str">
        <f>'Activity Classification'!B31</f>
        <v>Средняя степень приоритетности              
(выбрать из выпадающего меню)</v>
      </c>
    </row>
    <row r="25" spans="3:9" x14ac:dyDescent="0.2">
      <c r="H25" s="12"/>
      <c r="I25" s="12"/>
    </row>
    <row r="26" spans="3:9" ht="49.5" customHeight="1" x14ac:dyDescent="0.2">
      <c r="H26" s="167" t="s">
        <v>436</v>
      </c>
      <c r="I26" s="167" t="s">
        <v>436</v>
      </c>
    </row>
    <row r="27" spans="3:9" x14ac:dyDescent="0.2">
      <c r="H27" s="12" t="str">
        <f>IF('Activity Classification'!A32&gt;0,'Activity Classification'!A32,"")</f>
        <v/>
      </c>
      <c r="I27" s="12" t="str">
        <f>IF('Activity Classification'!B32&gt;0,'Activity Classification'!B32,"")</f>
        <v/>
      </c>
    </row>
    <row r="28" spans="3:9" x14ac:dyDescent="0.2">
      <c r="H28" s="12" t="str">
        <f>IF('Activity Classification'!A33&gt;0,'Activity Classification'!A33,"")</f>
        <v/>
      </c>
      <c r="I28" s="12" t="str">
        <f>IF('Activity Classification'!B33&gt;0,'Activity Classification'!B33,"")</f>
        <v/>
      </c>
    </row>
    <row r="29" spans="3:9" x14ac:dyDescent="0.2">
      <c r="H29" s="12" t="str">
        <f>IF('Activity Classification'!A34&gt;0,'Activity Classification'!A34,"")</f>
        <v/>
      </c>
      <c r="I29" s="12" t="str">
        <f>IF('Activity Classification'!B34&gt;0,'Activity Classification'!B34,"")</f>
        <v/>
      </c>
    </row>
    <row r="30" spans="3:9" x14ac:dyDescent="0.2">
      <c r="H30" s="12" t="str">
        <f>IF('Activity Classification'!A35&gt;0,'Activity Classification'!A35,"")</f>
        <v/>
      </c>
      <c r="I30" s="12" t="str">
        <f>IF('Activity Classification'!B35&gt;0,'Activity Classification'!B35,"")</f>
        <v/>
      </c>
    </row>
    <row r="31" spans="3:9" x14ac:dyDescent="0.2">
      <c r="H31" s="12" t="str">
        <f>IF('Activity Classification'!A36&gt;0,'Activity Classification'!A36,"")</f>
        <v/>
      </c>
      <c r="I31" s="12" t="str">
        <f>IF('Activity Classification'!B36&gt;0,'Activity Classification'!B36,"")</f>
        <v/>
      </c>
    </row>
    <row r="32" spans="3:9" x14ac:dyDescent="0.2">
      <c r="H32" s="12" t="str">
        <f>IF('Activity Classification'!A37&gt;0,'Activity Classification'!A37,"")</f>
        <v/>
      </c>
      <c r="I32" s="12" t="str">
        <f>IF('Activity Classification'!B37&gt;0,'Activity Classification'!B37,"")</f>
        <v/>
      </c>
    </row>
    <row r="33" spans="8:9" x14ac:dyDescent="0.2">
      <c r="H33" s="12" t="str">
        <f>IF('Activity Classification'!A38&gt;0,'Activity Classification'!A38,"")</f>
        <v/>
      </c>
      <c r="I33" s="12" t="str">
        <f>IF('Activity Classification'!B38&gt;0,'Activity Classification'!B38,"")</f>
        <v/>
      </c>
    </row>
    <row r="34" spans="8:9" x14ac:dyDescent="0.2">
      <c r="H34" s="12" t="str">
        <f>IF('Activity Classification'!A39&gt;0,'Activity Classification'!A39,"")</f>
        <v/>
      </c>
      <c r="I34" s="12" t="str">
        <f>IF('Activity Classification'!B39&gt;0,'Activity Classification'!B39,"")</f>
        <v/>
      </c>
    </row>
    <row r="35" spans="8:9" x14ac:dyDescent="0.2">
      <c r="H35" s="12" t="str">
        <f>IF('Activity Classification'!A40&gt;0,'Activity Classification'!A40,"")</f>
        <v/>
      </c>
      <c r="I35" s="12" t="str">
        <f>IF('Activity Classification'!B40&gt;0,'Activity Classification'!B40,"")</f>
        <v/>
      </c>
    </row>
    <row r="36" spans="8:9" x14ac:dyDescent="0.2">
      <c r="H36" s="12" t="str">
        <f>IF('Activity Classification'!A41&gt;0,'Activity Classification'!A41,"")</f>
        <v/>
      </c>
      <c r="I36" s="12" t="str">
        <f>IF('Activity Classification'!B41&gt;0,'Activity Classification'!B41,"")</f>
        <v/>
      </c>
    </row>
    <row r="37" spans="8:9" x14ac:dyDescent="0.2">
      <c r="H37" s="12" t="str">
        <f>IF('Activity Classification'!A42&gt;0,'Activity Classification'!A42,"")</f>
        <v/>
      </c>
      <c r="I37" s="12" t="str">
        <f>IF('Activity Classification'!B42&gt;0,'Activity Classification'!B42,"")</f>
        <v/>
      </c>
    </row>
    <row r="38" spans="8:9" x14ac:dyDescent="0.2">
      <c r="H38" s="12" t="str">
        <f>IF('Activity Classification'!A43&gt;0,'Activity Classification'!A43,"")</f>
        <v/>
      </c>
      <c r="I38" s="12" t="str">
        <f>IF('Activity Classification'!B43&gt;0,'Activity Classification'!B43,"")</f>
        <v/>
      </c>
    </row>
    <row r="39" spans="8:9" x14ac:dyDescent="0.2">
      <c r="H39" s="12" t="str">
        <f>IF('Activity Classification'!A44&gt;0,'Activity Classification'!A44,"")</f>
        <v/>
      </c>
      <c r="I39" s="12" t="str">
        <f>IF('Activity Classification'!B44&gt;0,'Activity Classification'!B44,"")</f>
        <v/>
      </c>
    </row>
    <row r="40" spans="8:9" x14ac:dyDescent="0.2">
      <c r="H40" s="12" t="str">
        <f>IF('Activity Classification'!A45&gt;0,'Activity Classification'!A45,"")</f>
        <v/>
      </c>
      <c r="I40" s="12" t="str">
        <f>IF('Activity Classification'!B45&gt;0,'Activity Classification'!B45,"")</f>
        <v/>
      </c>
    </row>
    <row r="41" spans="8:9" x14ac:dyDescent="0.2">
      <c r="H41" s="12" t="str">
        <f>IF('Activity Classification'!A46&gt;0,'Activity Classification'!A46,"")</f>
        <v/>
      </c>
      <c r="I41" s="12" t="str">
        <f>IF('Activity Classification'!B46&gt;0,'Activity Classification'!B46,"")</f>
        <v/>
      </c>
    </row>
    <row r="42" spans="8:9" x14ac:dyDescent="0.2">
      <c r="H42" s="12" t="str">
        <f>IF('Activity Classification'!A47&gt;0,'Activity Classification'!A47,"")</f>
        <v/>
      </c>
      <c r="I42" s="12" t="str">
        <f>IF('Activity Classification'!B47&gt;0,'Activity Classification'!B47,"")</f>
        <v/>
      </c>
    </row>
    <row r="43" spans="8:9" x14ac:dyDescent="0.2">
      <c r="H43" s="12" t="str">
        <f>IF('Activity Classification'!A48&gt;0,'Activity Classification'!A48,"")</f>
        <v/>
      </c>
      <c r="I43" s="12" t="str">
        <f>IF('Activity Classification'!B48&gt;0,'Activity Classification'!B48,"")</f>
        <v/>
      </c>
    </row>
    <row r="44" spans="8:9" x14ac:dyDescent="0.2">
      <c r="H44" s="12" t="str">
        <f>IF('Activity Classification'!A49&gt;0,'Activity Classification'!A49,"")</f>
        <v/>
      </c>
      <c r="I44" s="12" t="str">
        <f>IF('Activity Classification'!B49&gt;0,'Activity Classification'!B49,"")</f>
        <v/>
      </c>
    </row>
    <row r="45" spans="8:9" x14ac:dyDescent="0.2">
      <c r="H45" s="12" t="str">
        <f>IF('Activity Classification'!A50&gt;0,'Activity Classification'!A50,"")</f>
        <v/>
      </c>
      <c r="I45" s="12" t="str">
        <f>IF('Activity Classification'!B50&gt;0,'Activity Classification'!B50,"")</f>
        <v/>
      </c>
    </row>
    <row r="46" spans="8:9" x14ac:dyDescent="0.2">
      <c r="H46" s="12" t="str">
        <f>IF('Activity Classification'!A51&gt;0,'Activity Classification'!A51,"")</f>
        <v/>
      </c>
      <c r="I46" s="12" t="str">
        <f>IF('Activity Classification'!B51&gt;0,'Activity Classification'!B51,"")</f>
        <v/>
      </c>
    </row>
    <row r="47" spans="8:9" ht="109.5" customHeight="1" x14ac:dyDescent="0.2">
      <c r="H47" s="168" t="str">
        <f>'Activity Classification'!A52</f>
        <v>Низкая степень приоритетности 
(выбрать из выпадающего меню)</v>
      </c>
      <c r="I47" s="168" t="str">
        <f>'Activity Classification'!B52</f>
        <v>Низкая степень приоритетности        
(выбрать из выпадающего меню)</v>
      </c>
    </row>
    <row r="48" spans="8:9" x14ac:dyDescent="0.2">
      <c r="H48" s="12"/>
      <c r="I48" s="12"/>
    </row>
    <row r="49" spans="8:9" ht="51" customHeight="1" x14ac:dyDescent="0.2">
      <c r="H49" s="167" t="s">
        <v>437</v>
      </c>
      <c r="I49" s="167" t="s">
        <v>437</v>
      </c>
    </row>
    <row r="50" spans="8:9" x14ac:dyDescent="0.2">
      <c r="H50" s="12" t="str">
        <f>IF('Activity Classification'!A53&gt;0,'Activity Classification'!A53,"")</f>
        <v/>
      </c>
      <c r="I50" s="12" t="str">
        <f>IF('Activity Classification'!B53&gt;0,'Activity Classification'!B53,"")</f>
        <v/>
      </c>
    </row>
    <row r="51" spans="8:9" x14ac:dyDescent="0.2">
      <c r="H51" s="12" t="str">
        <f>IF('Activity Classification'!A54&gt;0,'Activity Classification'!A54,"")</f>
        <v/>
      </c>
      <c r="I51" s="12" t="str">
        <f>IF('Activity Classification'!B54&gt;0,'Activity Classification'!B54,"")</f>
        <v/>
      </c>
    </row>
    <row r="52" spans="8:9" x14ac:dyDescent="0.2">
      <c r="H52" s="12" t="str">
        <f>IF('Activity Classification'!A55&gt;0,'Activity Classification'!A55,"")</f>
        <v/>
      </c>
      <c r="I52" s="12" t="str">
        <f>IF('Activity Classification'!B55&gt;0,'Activity Classification'!B55,"")</f>
        <v/>
      </c>
    </row>
    <row r="53" spans="8:9" x14ac:dyDescent="0.2">
      <c r="H53" s="12" t="str">
        <f>IF('Activity Classification'!A56&gt;0,'Activity Classification'!A56,"")</f>
        <v/>
      </c>
      <c r="I53" s="12" t="str">
        <f>IF('Activity Classification'!B56&gt;0,'Activity Classification'!B56,"")</f>
        <v/>
      </c>
    </row>
    <row r="54" spans="8:9" x14ac:dyDescent="0.2">
      <c r="H54" s="12" t="str">
        <f>IF('Activity Classification'!A57&gt;0,'Activity Classification'!A57,"")</f>
        <v/>
      </c>
      <c r="I54" s="12" t="str">
        <f>IF('Activity Classification'!B57&gt;0,'Activity Classification'!B57,"")</f>
        <v/>
      </c>
    </row>
    <row r="55" spans="8:9" x14ac:dyDescent="0.2">
      <c r="H55" s="12" t="str">
        <f>IF('Activity Classification'!A58&gt;0,'Activity Classification'!A58,"")</f>
        <v/>
      </c>
      <c r="I55" s="12" t="str">
        <f>IF('Activity Classification'!B58&gt;0,'Activity Classification'!B58,"")</f>
        <v/>
      </c>
    </row>
    <row r="56" spans="8:9" x14ac:dyDescent="0.2">
      <c r="H56" s="12" t="str">
        <f>IF('Activity Classification'!A59&gt;0,'Activity Classification'!A59,"")</f>
        <v/>
      </c>
      <c r="I56" s="12" t="str">
        <f>IF('Activity Classification'!B59&gt;0,'Activity Classification'!B59,"")</f>
        <v/>
      </c>
    </row>
    <row r="57" spans="8:9" x14ac:dyDescent="0.2">
      <c r="H57" s="12" t="str">
        <f>IF('Activity Classification'!A60&gt;0,'Activity Classification'!A60,"")</f>
        <v/>
      </c>
      <c r="I57" s="12" t="str">
        <f>IF('Activity Classification'!B60&gt;0,'Activity Classification'!B60,"")</f>
        <v/>
      </c>
    </row>
    <row r="58" spans="8:9" x14ac:dyDescent="0.2">
      <c r="H58" s="12" t="str">
        <f>IF('Activity Classification'!A61&gt;0,'Activity Classification'!A61,"")</f>
        <v/>
      </c>
      <c r="I58" s="12" t="str">
        <f>IF('Activity Classification'!B61&gt;0,'Activity Classification'!B61,"")</f>
        <v/>
      </c>
    </row>
    <row r="59" spans="8:9" x14ac:dyDescent="0.2">
      <c r="H59" s="12" t="str">
        <f>IF('Activity Classification'!A62&gt;0,'Activity Classification'!A62,"")</f>
        <v/>
      </c>
      <c r="I59" s="12" t="str">
        <f>IF('Activity Classification'!B62&gt;0,'Activity Classification'!B62,"")</f>
        <v/>
      </c>
    </row>
    <row r="60" spans="8:9" x14ac:dyDescent="0.2">
      <c r="H60" s="12" t="str">
        <f>IF('Activity Classification'!A63&gt;0,'Activity Classification'!A63,"")</f>
        <v/>
      </c>
      <c r="I60" s="12" t="str">
        <f>IF('Activity Classification'!B63&gt;0,'Activity Classification'!B63,"")</f>
        <v/>
      </c>
    </row>
    <row r="61" spans="8:9" x14ac:dyDescent="0.2">
      <c r="H61" s="12" t="str">
        <f>IF('Activity Classification'!A64&gt;0,'Activity Classification'!A64,"")</f>
        <v/>
      </c>
      <c r="I61" s="12" t="str">
        <f>IF('Activity Classification'!B64&gt;0,'Activity Classification'!B64,"")</f>
        <v/>
      </c>
    </row>
    <row r="62" spans="8:9" x14ac:dyDescent="0.2">
      <c r="H62" s="12" t="str">
        <f>IF('Activity Classification'!A65&gt;0,'Activity Classification'!A65,"")</f>
        <v/>
      </c>
      <c r="I62" s="12" t="str">
        <f>IF('Activity Classification'!B65&gt;0,'Activity Classification'!B65,"")</f>
        <v/>
      </c>
    </row>
    <row r="63" spans="8:9" x14ac:dyDescent="0.2">
      <c r="H63" s="12" t="str">
        <f>IF('Activity Classification'!A66&gt;0,'Activity Classification'!A66,"")</f>
        <v/>
      </c>
      <c r="I63" s="12" t="str">
        <f>IF('Activity Classification'!B66&gt;0,'Activity Classification'!B66,"")</f>
        <v/>
      </c>
    </row>
    <row r="64" spans="8:9" x14ac:dyDescent="0.2">
      <c r="H64" s="12" t="str">
        <f>IF('Activity Classification'!A67&gt;0,'Activity Classification'!A67,"")</f>
        <v/>
      </c>
      <c r="I64" s="12" t="str">
        <f>IF('Activity Classification'!B67&gt;0,'Activity Classification'!B67,"")</f>
        <v/>
      </c>
    </row>
    <row r="65" spans="8:9" x14ac:dyDescent="0.2">
      <c r="H65" s="12" t="str">
        <f>IF('Activity Classification'!A68&gt;0,'Activity Classification'!A68,"")</f>
        <v/>
      </c>
      <c r="I65" s="12" t="str">
        <f>IF('Activity Classification'!B68&gt;0,'Activity Classification'!B68,"")</f>
        <v/>
      </c>
    </row>
    <row r="66" spans="8:9" x14ac:dyDescent="0.2">
      <c r="H66" s="12" t="str">
        <f>IF('Activity Classification'!A69&gt;0,'Activity Classification'!A69,"")</f>
        <v/>
      </c>
      <c r="I66" s="12" t="str">
        <f>IF('Activity Classification'!B69&gt;0,'Activity Classification'!B69,"")</f>
        <v/>
      </c>
    </row>
    <row r="67" spans="8:9" x14ac:dyDescent="0.2">
      <c r="H67" s="12" t="str">
        <f>IF('Activity Classification'!A70&gt;0,'Activity Classification'!A70,"")</f>
        <v/>
      </c>
      <c r="I67" s="12" t="str">
        <f>IF('Activity Classification'!B70&gt;0,'Activity Classification'!B70,"")</f>
        <v/>
      </c>
    </row>
    <row r="68" spans="8:9" x14ac:dyDescent="0.2">
      <c r="H68" s="12" t="str">
        <f>IF('Activity Classification'!A71&gt;0,'Activity Classification'!A71,"")</f>
        <v/>
      </c>
      <c r="I68" s="12" t="str">
        <f>IF('Activity Classification'!B71&gt;0,'Activity Classification'!B71,"")</f>
        <v/>
      </c>
    </row>
    <row r="69" spans="8:9" x14ac:dyDescent="0.2">
      <c r="H69" s="78" t="str">
        <f>IF('Activity Classification'!A72&gt;0,'Activity Classification'!A72,"")</f>
        <v/>
      </c>
      <c r="I69" s="78" t="str">
        <f>IF('Activity Classification'!B72&gt;0,'Activity Classification'!B72,"")</f>
        <v/>
      </c>
    </row>
    <row r="70" spans="8:9" x14ac:dyDescent="0.2">
      <c r="H70" s="78"/>
      <c r="I70" s="78"/>
    </row>
    <row r="71" spans="8:9" x14ac:dyDescent="0.2">
      <c r="H71" s="78"/>
      <c r="I71" s="78"/>
    </row>
  </sheetData>
  <mergeCells count="1">
    <mergeCell ref="A1:A3"/>
  </mergeCells>
  <phoneticPr fontId="26"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workbookViewId="0">
      <selection activeCell="K4" sqref="K4"/>
    </sheetView>
  </sheetViews>
  <sheetFormatPr defaultColWidth="11.42578125" defaultRowHeight="15" x14ac:dyDescent="0.25"/>
  <cols>
    <col min="3" max="3" width="18.42578125" customWidth="1"/>
    <col min="5" max="5" width="15" customWidth="1"/>
  </cols>
  <sheetData>
    <row r="1" spans="2:6" ht="30" x14ac:dyDescent="0.25">
      <c r="B1" s="16"/>
      <c r="D1" s="53" t="s">
        <v>441</v>
      </c>
      <c r="E1" s="53" t="s">
        <v>442</v>
      </c>
      <c r="F1" s="53" t="s">
        <v>443</v>
      </c>
    </row>
    <row r="2" spans="2:6" x14ac:dyDescent="0.25">
      <c r="B2" s="16"/>
      <c r="D2" s="16"/>
      <c r="E2" s="16"/>
      <c r="F2" s="16"/>
    </row>
    <row r="3" spans="2:6" x14ac:dyDescent="0.25">
      <c r="B3" s="16"/>
      <c r="D3" s="19" t="s">
        <v>426</v>
      </c>
      <c r="E3" s="19" t="s">
        <v>426</v>
      </c>
      <c r="F3" s="19" t="s">
        <v>426</v>
      </c>
    </row>
    <row r="4" spans="2:6" x14ac:dyDescent="0.25">
      <c r="B4" s="16"/>
      <c r="C4" s="16"/>
      <c r="D4" s="16" t="str">
        <f>IF('Activity Classification'!B11&gt;0,'Activity Classification'!B11,"")</f>
        <v/>
      </c>
      <c r="E4" s="16" t="str">
        <f>IF('Activity Classification'!B32&gt;0,'Activity Classification'!B32,"")</f>
        <v/>
      </c>
      <c r="F4" s="16" t="str">
        <f>IF('Activity Classification'!B53&gt;0,'Activity Classification'!B53,"")</f>
        <v/>
      </c>
    </row>
    <row r="5" spans="2:6" x14ac:dyDescent="0.25">
      <c r="B5" s="16"/>
      <c r="C5" s="16"/>
      <c r="D5" s="16" t="str">
        <f>IF('Activity Classification'!B12&gt;0,'Activity Classification'!B12,"")</f>
        <v/>
      </c>
      <c r="E5" s="16" t="str">
        <f>IF('Activity Classification'!B33&gt;0,'Activity Classification'!B33,"")</f>
        <v/>
      </c>
      <c r="F5" s="16" t="str">
        <f>IF('Activity Classification'!B54&gt;0,'Activity Classification'!B54,"")</f>
        <v/>
      </c>
    </row>
    <row r="6" spans="2:6" x14ac:dyDescent="0.25">
      <c r="B6" s="16"/>
      <c r="C6" s="16"/>
      <c r="D6" s="16" t="str">
        <f>IF('Activity Classification'!B13&gt;0,'Activity Classification'!B13,"")</f>
        <v/>
      </c>
      <c r="E6" s="16" t="str">
        <f>IF('Activity Classification'!B34&gt;0,'Activity Classification'!B34,"")</f>
        <v/>
      </c>
      <c r="F6" s="16" t="str">
        <f>IF('Activity Classification'!B55&gt;0,'Activity Classification'!B55,"")</f>
        <v/>
      </c>
    </row>
    <row r="7" spans="2:6" x14ac:dyDescent="0.25">
      <c r="B7" s="16"/>
      <c r="C7" s="16"/>
      <c r="D7" s="16" t="str">
        <f>IF('Activity Classification'!B14&gt;0,'Activity Classification'!B14,"")</f>
        <v/>
      </c>
      <c r="E7" s="16" t="str">
        <f>IF('Activity Classification'!B35&gt;0,'Activity Classification'!B35,"")</f>
        <v/>
      </c>
      <c r="F7" s="16" t="str">
        <f>IF('Activity Classification'!B56&gt;0,'Activity Classification'!B56,"")</f>
        <v/>
      </c>
    </row>
    <row r="8" spans="2:6" x14ac:dyDescent="0.25">
      <c r="B8" s="16"/>
      <c r="C8" s="16"/>
      <c r="D8" s="16" t="str">
        <f>IF('Activity Classification'!B15&gt;0,'Activity Classification'!B15,"")</f>
        <v/>
      </c>
      <c r="E8" s="16" t="str">
        <f>IF('Activity Classification'!B36&gt;0,'Activity Classification'!B36,"")</f>
        <v/>
      </c>
      <c r="F8" s="16" t="str">
        <f>IF('Activity Classification'!B57&gt;0,'Activity Classification'!B57,"")</f>
        <v/>
      </c>
    </row>
    <row r="9" spans="2:6" x14ac:dyDescent="0.25">
      <c r="B9" s="16"/>
      <c r="C9" s="16"/>
      <c r="D9" s="16" t="str">
        <f>IF('Activity Classification'!B16&gt;0,'Activity Classification'!B16,"")</f>
        <v/>
      </c>
      <c r="E9" s="16" t="str">
        <f>IF('Activity Classification'!B37&gt;0,'Activity Classification'!B37,"")</f>
        <v/>
      </c>
      <c r="F9" s="16" t="str">
        <f>IF('Activity Classification'!B58&gt;0,'Activity Classification'!B58,"")</f>
        <v/>
      </c>
    </row>
    <row r="10" spans="2:6" x14ac:dyDescent="0.25">
      <c r="B10" s="16"/>
      <c r="C10" s="16"/>
      <c r="D10" s="16" t="str">
        <f>IF('Activity Classification'!B17&gt;0,'Activity Classification'!B17,"")</f>
        <v/>
      </c>
      <c r="E10" s="16" t="str">
        <f>IF('Activity Classification'!B38&gt;0,'Activity Classification'!B38,"")</f>
        <v/>
      </c>
      <c r="F10" s="16" t="str">
        <f>IF('Activity Classification'!B59&gt;0,'Activity Classification'!B59,"")</f>
        <v/>
      </c>
    </row>
    <row r="11" spans="2:6" x14ac:dyDescent="0.25">
      <c r="B11" s="16"/>
      <c r="C11" s="16"/>
      <c r="D11" s="16" t="str">
        <f>IF('Activity Classification'!B18&gt;0,'Activity Classification'!B18,"")</f>
        <v/>
      </c>
      <c r="E11" s="16" t="str">
        <f>IF('Activity Classification'!B39&gt;0,'Activity Classification'!B39,"")</f>
        <v/>
      </c>
      <c r="F11" s="16" t="str">
        <f>IF('Activity Classification'!B60&gt;0,'Activity Classification'!B60,"")</f>
        <v/>
      </c>
    </row>
    <row r="12" spans="2:6" x14ac:dyDescent="0.25">
      <c r="B12" s="16"/>
      <c r="C12" s="16"/>
      <c r="D12" s="16" t="str">
        <f>IF('Activity Classification'!B19&gt;0,'Activity Classification'!B19,"")</f>
        <v/>
      </c>
      <c r="E12" s="16" t="str">
        <f>IF('Activity Classification'!B40&gt;0,'Activity Classification'!B40,"")</f>
        <v/>
      </c>
      <c r="F12" s="16" t="str">
        <f>IF('Activity Classification'!B61&gt;0,'Activity Classification'!B61,"")</f>
        <v/>
      </c>
    </row>
    <row r="13" spans="2:6" x14ac:dyDescent="0.25">
      <c r="B13" s="16"/>
      <c r="C13" s="16"/>
      <c r="D13" s="16" t="str">
        <f>IF('Activity Classification'!B20&gt;0,'Activity Classification'!B20,"")</f>
        <v/>
      </c>
      <c r="E13" s="16" t="str">
        <f>IF('Activity Classification'!B41&gt;0,'Activity Classification'!B41,"")</f>
        <v/>
      </c>
      <c r="F13" s="16" t="str">
        <f>IF('Activity Classification'!B62&gt;0,'Activity Classification'!B62,"")</f>
        <v/>
      </c>
    </row>
    <row r="14" spans="2:6" x14ac:dyDescent="0.25">
      <c r="B14" s="16"/>
      <c r="C14" s="16"/>
      <c r="D14" s="16" t="str">
        <f>IF('Activity Classification'!B21&gt;0,'Activity Classification'!B21,"")</f>
        <v/>
      </c>
      <c r="E14" s="16" t="str">
        <f>IF('Activity Classification'!B42&gt;0,'Activity Classification'!B42,"")</f>
        <v/>
      </c>
      <c r="F14" s="16" t="str">
        <f>IF('Activity Classification'!B63&gt;0,'Activity Classification'!B63,"")</f>
        <v/>
      </c>
    </row>
    <row r="15" spans="2:6" x14ac:dyDescent="0.25">
      <c r="B15" s="16"/>
      <c r="C15" s="16"/>
      <c r="D15" s="16" t="str">
        <f>IF('Activity Classification'!B22&gt;0,'Activity Classification'!B22,"")</f>
        <v/>
      </c>
      <c r="E15" s="16" t="str">
        <f>IF('Activity Classification'!B43&gt;0,'Activity Classification'!B43,"")</f>
        <v/>
      </c>
      <c r="F15" s="16" t="str">
        <f>IF('Activity Classification'!B64&gt;0,'Activity Classification'!B64,"")</f>
        <v/>
      </c>
    </row>
    <row r="16" spans="2:6" x14ac:dyDescent="0.25">
      <c r="B16" s="16"/>
      <c r="C16" s="16"/>
      <c r="D16" s="16" t="str">
        <f>IF('Activity Classification'!B23&gt;0,'Activity Classification'!B23,"")</f>
        <v/>
      </c>
      <c r="E16" s="16" t="str">
        <f>IF('Activity Classification'!B44&gt;0,'Activity Classification'!B44,"")</f>
        <v/>
      </c>
      <c r="F16" s="16" t="str">
        <f>IF('Activity Classification'!B65&gt;0,'Activity Classification'!B65,"")</f>
        <v/>
      </c>
    </row>
    <row r="17" spans="2:6" x14ac:dyDescent="0.25">
      <c r="B17" s="16"/>
      <c r="C17" s="16"/>
      <c r="D17" s="16" t="str">
        <f>IF('Activity Classification'!B24&gt;0,'Activity Classification'!B24,"")</f>
        <v/>
      </c>
      <c r="E17" s="16" t="str">
        <f>IF('Activity Classification'!B45&gt;0,'Activity Classification'!B45,"")</f>
        <v/>
      </c>
      <c r="F17" s="16" t="str">
        <f>IF('Activity Classification'!B66&gt;0,'Activity Classification'!B66,"")</f>
        <v/>
      </c>
    </row>
    <row r="18" spans="2:6" x14ac:dyDescent="0.25">
      <c r="B18" s="16"/>
      <c r="C18" s="16"/>
      <c r="D18" s="16" t="str">
        <f>IF('Activity Classification'!B25&gt;0,'Activity Classification'!B25,"")</f>
        <v/>
      </c>
      <c r="E18" s="16" t="str">
        <f>IF('Activity Classification'!B46&gt;0,'Activity Classification'!B46,"")</f>
        <v/>
      </c>
      <c r="F18" s="16" t="str">
        <f>IF('Activity Classification'!B67&gt;0,'Activity Classification'!B67,"")</f>
        <v/>
      </c>
    </row>
    <row r="19" spans="2:6" x14ac:dyDescent="0.25">
      <c r="B19" s="16"/>
      <c r="C19" s="16"/>
      <c r="D19" s="16" t="str">
        <f>IF('Activity Classification'!B26&gt;0,'Activity Classification'!B26,"")</f>
        <v/>
      </c>
      <c r="E19" s="16" t="str">
        <f>IF('Activity Classification'!B47&gt;0,'Activity Classification'!B47,"")</f>
        <v/>
      </c>
      <c r="F19" s="16" t="str">
        <f>IF('Activity Classification'!B68&gt;0,'Activity Classification'!B68,"")</f>
        <v/>
      </c>
    </row>
    <row r="20" spans="2:6" x14ac:dyDescent="0.25">
      <c r="B20" s="16"/>
      <c r="C20" s="16"/>
      <c r="D20" s="16" t="str">
        <f>IF('Activity Classification'!B27&gt;0,'Activity Classification'!B27,"")</f>
        <v/>
      </c>
      <c r="E20" s="16" t="str">
        <f>IF('Activity Classification'!B48&gt;0,'Activity Classification'!B48,"")</f>
        <v/>
      </c>
      <c r="F20" s="16" t="str">
        <f>IF('Activity Classification'!B69&gt;0,'Activity Classification'!B69,"")</f>
        <v/>
      </c>
    </row>
    <row r="21" spans="2:6" x14ac:dyDescent="0.25">
      <c r="B21" s="16"/>
      <c r="C21" s="16"/>
      <c r="D21" s="16" t="str">
        <f>IF('Activity Classification'!B28&gt;0,'Activity Classification'!B28,"")</f>
        <v/>
      </c>
      <c r="E21" s="16" t="str">
        <f>IF('Activity Classification'!B49&gt;0,'Activity Classification'!B49,"")</f>
        <v/>
      </c>
      <c r="F21" s="16" t="str">
        <f>IF('Activity Classification'!B70&gt;0,'Activity Classification'!B70,"")</f>
        <v/>
      </c>
    </row>
    <row r="22" spans="2:6" x14ac:dyDescent="0.25">
      <c r="D22" s="16" t="str">
        <f>IF('Activity Classification'!B29&gt;0,'Activity Classification'!B29,"")</f>
        <v/>
      </c>
      <c r="E22" s="16" t="str">
        <f>IF('Activity Classification'!B50&gt;0,'Activity Classification'!B50,"")</f>
        <v/>
      </c>
      <c r="F22" s="16" t="str">
        <f>IF('Activity Classification'!B71&gt;0,'Activity Classification'!B71,"")</f>
        <v/>
      </c>
    </row>
    <row r="23" spans="2:6" x14ac:dyDescent="0.25">
      <c r="D23" s="16" t="str">
        <f>IF('Activity Classification'!B30&gt;0,'Activity Classification'!B30,"")</f>
        <v/>
      </c>
      <c r="E23" s="16" t="str">
        <f>IF('Activity Classification'!B51&gt;0,'Activity Classification'!B51,"")</f>
        <v/>
      </c>
      <c r="F23" s="16" t="str">
        <f>IF('Activity Classification'!B72&gt;0,'Activity Classification'!B72,"")</f>
        <v/>
      </c>
    </row>
  </sheetData>
  <phoneticPr fontId="26" type="noConversion"/>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PageLayoutView="90" workbookViewId="0">
      <selection activeCell="M8" sqref="M8"/>
    </sheetView>
  </sheetViews>
  <sheetFormatPr defaultColWidth="8.85546875" defaultRowHeight="14.25" x14ac:dyDescent="0.2"/>
  <cols>
    <col min="1" max="1" width="40.7109375" style="6" customWidth="1"/>
    <col min="2" max="2" width="14" style="6" hidden="1" customWidth="1"/>
    <col min="3" max="3" width="12.7109375" style="6" hidden="1" customWidth="1"/>
    <col min="4" max="5" width="40.7109375" style="6" customWidth="1"/>
    <col min="6" max="6" width="16.7109375" style="6" hidden="1" customWidth="1"/>
    <col min="7" max="7" width="14" style="6" hidden="1" customWidth="1"/>
    <col min="8" max="8" width="40.7109375" style="6" customWidth="1"/>
    <col min="9" max="16384" width="8.85546875" style="6"/>
  </cols>
  <sheetData>
    <row r="1" spans="1:8" s="4" customFormat="1" ht="20.25" x14ac:dyDescent="0.3">
      <c r="A1" s="3" t="s">
        <v>65</v>
      </c>
      <c r="B1" s="3"/>
      <c r="C1" s="3"/>
      <c r="D1" s="3"/>
      <c r="E1" s="3"/>
    </row>
    <row r="2" spans="1:8" s="4" customFormat="1" ht="18.75" x14ac:dyDescent="0.3">
      <c r="A2" s="5" t="s">
        <v>78</v>
      </c>
      <c r="B2" s="5"/>
      <c r="C2" s="5"/>
      <c r="D2" s="5"/>
      <c r="E2" s="5"/>
    </row>
    <row r="3" spans="1:8" ht="18.75" x14ac:dyDescent="0.3">
      <c r="A3" s="76"/>
      <c r="B3" s="76"/>
      <c r="C3" s="76"/>
      <c r="D3" s="76"/>
      <c r="E3" s="76"/>
    </row>
    <row r="4" spans="1:8" ht="23.25" x14ac:dyDescent="0.35">
      <c r="A4" s="215" t="s">
        <v>79</v>
      </c>
      <c r="B4" s="215"/>
      <c r="C4" s="215"/>
      <c r="D4" s="215"/>
      <c r="E4" s="216" t="s">
        <v>80</v>
      </c>
      <c r="F4" s="216"/>
      <c r="G4" s="216"/>
      <c r="H4" s="216"/>
    </row>
    <row r="5" spans="1:8" ht="31.5" x14ac:dyDescent="0.25">
      <c r="A5" s="66" t="s">
        <v>82</v>
      </c>
      <c r="B5" s="7"/>
      <c r="C5" s="7"/>
      <c r="D5" s="7" t="s">
        <v>81</v>
      </c>
      <c r="E5" s="143" t="s">
        <v>83</v>
      </c>
      <c r="F5" s="8"/>
      <c r="G5" s="8"/>
      <c r="H5" s="8" t="s">
        <v>81</v>
      </c>
    </row>
    <row r="6" spans="1:8" ht="18" hidden="1" x14ac:dyDescent="0.25">
      <c r="A6" s="7"/>
      <c r="B6" s="7"/>
      <c r="C6" s="7"/>
      <c r="D6" s="7"/>
      <c r="E6" s="8"/>
      <c r="F6" s="8"/>
      <c r="G6" s="8"/>
      <c r="H6" s="8"/>
    </row>
    <row r="7" spans="1:8" s="16" customFormat="1" ht="108" x14ac:dyDescent="0.2">
      <c r="A7" s="61" t="s">
        <v>84</v>
      </c>
      <c r="B7" s="74" t="e">
        <v>#VALUE!</v>
      </c>
      <c r="C7" s="74" t="e">
        <f t="shared" ref="C7" si="0">IF(ROW(A7)-ROW(A$7)+1&gt;COUNT(B$7:B$16),"",
 INDEX(A:A,SMALL(B$7:B$16,1+ROW(A7)-ROW(A$7))))</f>
        <v>#VALUE!</v>
      </c>
      <c r="D7" s="59" t="s">
        <v>556</v>
      </c>
      <c r="E7" s="61" t="s">
        <v>85</v>
      </c>
      <c r="F7" s="74" t="e">
        <v>#VALUE!</v>
      </c>
      <c r="G7" s="74" t="str">
        <f>IF(ROW(E7)-ROW(E$7)+1&gt;COUNT(F$7:F$16),"",
 INDEX(E:E,SMALL(F$7:F$16,1+ROW(E7)-ROW(E$7))))</f>
        <v/>
      </c>
      <c r="H7" s="59" t="s">
        <v>86</v>
      </c>
    </row>
    <row r="8" spans="1:8" s="16" customFormat="1" ht="57.75" customHeight="1" x14ac:dyDescent="0.2">
      <c r="A8" s="61" t="s">
        <v>87</v>
      </c>
      <c r="B8" s="74">
        <v>9</v>
      </c>
      <c r="C8" s="74" t="e">
        <v>#REF!</v>
      </c>
      <c r="D8" s="59" t="s">
        <v>88</v>
      </c>
      <c r="E8" s="9" t="s">
        <v>89</v>
      </c>
      <c r="F8" s="59" t="s">
        <v>90</v>
      </c>
      <c r="G8" s="9" t="s">
        <v>89</v>
      </c>
      <c r="H8" s="59" t="s">
        <v>90</v>
      </c>
    </row>
    <row r="9" spans="1:8" s="16" customFormat="1" ht="51" customHeight="1" x14ac:dyDescent="0.2">
      <c r="A9" s="61" t="s">
        <v>91</v>
      </c>
      <c r="B9" s="74">
        <v>10</v>
      </c>
      <c r="C9" s="74" t="e">
        <v>#REF!</v>
      </c>
      <c r="D9" s="59" t="s">
        <v>92</v>
      </c>
      <c r="E9" s="9" t="s">
        <v>93</v>
      </c>
      <c r="F9" s="59" t="s">
        <v>94</v>
      </c>
      <c r="G9" s="9" t="s">
        <v>93</v>
      </c>
      <c r="H9" s="59" t="s">
        <v>449</v>
      </c>
    </row>
    <row r="10" spans="1:8" s="16" customFormat="1" ht="95.25" customHeight="1" x14ac:dyDescent="0.2">
      <c r="A10" s="61" t="s">
        <v>95</v>
      </c>
      <c r="B10" s="59" t="s">
        <v>96</v>
      </c>
      <c r="C10" s="61" t="s">
        <v>95</v>
      </c>
      <c r="D10" s="59" t="s">
        <v>96</v>
      </c>
      <c r="E10" s="9" t="s">
        <v>97</v>
      </c>
      <c r="F10" s="59" t="s">
        <v>98</v>
      </c>
      <c r="G10" s="9" t="s">
        <v>97</v>
      </c>
      <c r="H10" s="59" t="s">
        <v>98</v>
      </c>
    </row>
    <row r="11" spans="1:8" s="16" customFormat="1" ht="51.75" customHeight="1" x14ac:dyDescent="0.2">
      <c r="A11" s="9" t="s">
        <v>99</v>
      </c>
      <c r="B11" s="59" t="s">
        <v>100</v>
      </c>
      <c r="C11" s="9" t="s">
        <v>99</v>
      </c>
      <c r="D11" s="59" t="s">
        <v>100</v>
      </c>
      <c r="E11" s="9" t="s">
        <v>101</v>
      </c>
      <c r="F11" s="59" t="s">
        <v>102</v>
      </c>
      <c r="G11" s="9" t="s">
        <v>101</v>
      </c>
      <c r="H11" s="59" t="s">
        <v>102</v>
      </c>
    </row>
    <row r="12" spans="1:8" s="16" customFormat="1" ht="88.5" customHeight="1" x14ac:dyDescent="0.2">
      <c r="A12" s="9" t="s">
        <v>103</v>
      </c>
      <c r="B12" s="59" t="s">
        <v>104</v>
      </c>
      <c r="C12" s="9" t="s">
        <v>103</v>
      </c>
      <c r="D12" s="59" t="s">
        <v>104</v>
      </c>
      <c r="E12" s="9" t="s">
        <v>105</v>
      </c>
      <c r="F12" s="59" t="s">
        <v>92</v>
      </c>
      <c r="G12" s="9" t="s">
        <v>105</v>
      </c>
      <c r="H12" s="59" t="s">
        <v>92</v>
      </c>
    </row>
    <row r="13" spans="1:8" s="16" customFormat="1" ht="52.5" customHeight="1" x14ac:dyDescent="0.2">
      <c r="A13" s="9" t="s">
        <v>106</v>
      </c>
      <c r="B13" s="59" t="s">
        <v>107</v>
      </c>
      <c r="C13" s="9" t="s">
        <v>106</v>
      </c>
      <c r="D13" s="59" t="s">
        <v>107</v>
      </c>
      <c r="E13" s="61" t="s">
        <v>108</v>
      </c>
      <c r="F13" s="59" t="s">
        <v>109</v>
      </c>
      <c r="G13" s="61" t="s">
        <v>108</v>
      </c>
      <c r="H13" s="59" t="s">
        <v>109</v>
      </c>
    </row>
    <row r="14" spans="1:8" s="16" customFormat="1" ht="89.25" customHeight="1" x14ac:dyDescent="0.2">
      <c r="A14" s="9" t="s">
        <v>108</v>
      </c>
      <c r="B14" s="59" t="s">
        <v>110</v>
      </c>
      <c r="C14" s="9" t="s">
        <v>108</v>
      </c>
      <c r="D14" s="59" t="s">
        <v>110</v>
      </c>
      <c r="E14" s="61" t="s">
        <v>95</v>
      </c>
      <c r="F14" s="59" t="s">
        <v>96</v>
      </c>
      <c r="G14" s="61" t="s">
        <v>95</v>
      </c>
      <c r="H14" s="59" t="s">
        <v>96</v>
      </c>
    </row>
    <row r="15" spans="1:8" s="16" customFormat="1" ht="50.25" customHeight="1" x14ac:dyDescent="0.2">
      <c r="A15" s="9" t="s">
        <v>111</v>
      </c>
      <c r="B15" s="59" t="s">
        <v>112</v>
      </c>
      <c r="C15" s="9" t="s">
        <v>111</v>
      </c>
      <c r="D15" s="59" t="s">
        <v>112</v>
      </c>
      <c r="E15" s="9" t="s">
        <v>99</v>
      </c>
      <c r="F15" s="59" t="s">
        <v>100</v>
      </c>
      <c r="G15" s="9" t="s">
        <v>99</v>
      </c>
      <c r="H15" s="59" t="s">
        <v>100</v>
      </c>
    </row>
    <row r="16" spans="1:8" s="16" customFormat="1" ht="78.75" customHeight="1" x14ac:dyDescent="0.2">
      <c r="A16" s="61" t="s">
        <v>113</v>
      </c>
      <c r="B16" s="59" t="s">
        <v>114</v>
      </c>
      <c r="C16" s="61" t="s">
        <v>113</v>
      </c>
      <c r="D16" s="59" t="s">
        <v>114</v>
      </c>
      <c r="E16" s="9" t="s">
        <v>115</v>
      </c>
      <c r="F16" s="59" t="s">
        <v>116</v>
      </c>
      <c r="G16" s="9" t="s">
        <v>115</v>
      </c>
      <c r="H16" s="59" t="s">
        <v>116</v>
      </c>
    </row>
    <row r="17" spans="1:8" s="16" customFormat="1" ht="91.5" customHeight="1" x14ac:dyDescent="0.2">
      <c r="A17" s="9" t="s">
        <v>115</v>
      </c>
      <c r="B17" s="59" t="s">
        <v>116</v>
      </c>
      <c r="C17" s="9" t="s">
        <v>115</v>
      </c>
      <c r="D17" s="59" t="s">
        <v>116</v>
      </c>
      <c r="E17" s="9" t="s">
        <v>103</v>
      </c>
      <c r="F17" s="59" t="s">
        <v>104</v>
      </c>
      <c r="G17" s="9" t="s">
        <v>103</v>
      </c>
      <c r="H17" s="59" t="s">
        <v>104</v>
      </c>
    </row>
    <row r="18" spans="1:8" s="16" customFormat="1" ht="66" customHeight="1" x14ac:dyDescent="0.2">
      <c r="A18" s="62" t="s">
        <v>97</v>
      </c>
      <c r="B18" s="59" t="s">
        <v>117</v>
      </c>
      <c r="C18" s="62" t="s">
        <v>97</v>
      </c>
      <c r="D18" s="59" t="s">
        <v>117</v>
      </c>
      <c r="E18" s="9" t="s">
        <v>106</v>
      </c>
      <c r="F18" s="148" t="s">
        <v>107</v>
      </c>
      <c r="G18" s="9" t="s">
        <v>106</v>
      </c>
      <c r="H18" s="148" t="s">
        <v>107</v>
      </c>
    </row>
    <row r="19" spans="1:8" s="16" customFormat="1" ht="75.75" customHeight="1" x14ac:dyDescent="0.2">
      <c r="A19" s="62" t="s">
        <v>118</v>
      </c>
      <c r="B19" s="59" t="s">
        <v>119</v>
      </c>
      <c r="C19" s="62" t="s">
        <v>118</v>
      </c>
      <c r="D19" s="59" t="s">
        <v>119</v>
      </c>
      <c r="E19" s="63" t="s">
        <v>113</v>
      </c>
      <c r="F19" s="148" t="s">
        <v>114</v>
      </c>
      <c r="G19" s="63" t="s">
        <v>113</v>
      </c>
      <c r="H19" s="148" t="s">
        <v>114</v>
      </c>
    </row>
    <row r="20" spans="1:8" s="16" customFormat="1" ht="65.25" customHeight="1" x14ac:dyDescent="0.2">
      <c r="A20" s="62" t="s">
        <v>120</v>
      </c>
      <c r="B20" s="59" t="s">
        <v>450</v>
      </c>
      <c r="C20" s="62" t="s">
        <v>120</v>
      </c>
      <c r="D20" s="59" t="s">
        <v>450</v>
      </c>
      <c r="E20" s="149" t="s">
        <v>87</v>
      </c>
      <c r="F20" s="59" t="s">
        <v>121</v>
      </c>
      <c r="G20" s="149" t="s">
        <v>87</v>
      </c>
      <c r="H20" s="59" t="s">
        <v>121</v>
      </c>
    </row>
    <row r="21" spans="1:8" s="16" customFormat="1" ht="48" customHeight="1" x14ac:dyDescent="0.2">
      <c r="A21" s="178" t="s">
        <v>124</v>
      </c>
      <c r="B21" s="29" t="s">
        <v>55</v>
      </c>
      <c r="C21" s="29"/>
      <c r="D21" s="59" t="s">
        <v>125</v>
      </c>
      <c r="E21" s="65" t="s">
        <v>122</v>
      </c>
      <c r="F21" s="59" t="s">
        <v>123</v>
      </c>
      <c r="G21" s="65" t="s">
        <v>122</v>
      </c>
      <c r="H21" s="59" t="s">
        <v>444</v>
      </c>
    </row>
    <row r="22" spans="1:8" s="16" customFormat="1" ht="30" customHeight="1" x14ac:dyDescent="0.2">
      <c r="A22" s="178" t="s">
        <v>128</v>
      </c>
      <c r="B22" s="178" t="s">
        <v>127</v>
      </c>
      <c r="C22" s="178" t="s">
        <v>126</v>
      </c>
      <c r="D22" s="59" t="s">
        <v>129</v>
      </c>
      <c r="E22" s="178" t="s">
        <v>124</v>
      </c>
      <c r="F22" s="29" t="s">
        <v>55</v>
      </c>
      <c r="G22" s="29"/>
      <c r="H22" s="59" t="s">
        <v>125</v>
      </c>
    </row>
    <row r="23" spans="1:8" s="16" customFormat="1" ht="30" customHeight="1" x14ac:dyDescent="0.2">
      <c r="A23" s="64"/>
      <c r="B23" s="18"/>
      <c r="C23" s="18"/>
      <c r="D23" s="9"/>
      <c r="E23" s="178" t="s">
        <v>128</v>
      </c>
      <c r="F23" s="178" t="s">
        <v>127</v>
      </c>
      <c r="G23" s="178" t="s">
        <v>126</v>
      </c>
      <c r="H23" s="59" t="s">
        <v>129</v>
      </c>
    </row>
    <row r="24" spans="1:8" x14ac:dyDescent="0.2">
      <c r="A24" s="10"/>
      <c r="B24" s="11"/>
      <c r="C24" s="11"/>
      <c r="D24" s="9"/>
      <c r="E24" s="65" t="s">
        <v>130</v>
      </c>
      <c r="F24" s="179" t="s">
        <v>56</v>
      </c>
      <c r="G24" s="179"/>
      <c r="H24" s="59" t="s">
        <v>131</v>
      </c>
    </row>
    <row r="25" spans="1:8" ht="38.25" customHeight="1" x14ac:dyDescent="0.2">
      <c r="A25" s="10"/>
      <c r="B25" s="11"/>
      <c r="C25" s="11"/>
      <c r="D25" s="9"/>
      <c r="E25" s="178" t="s">
        <v>132</v>
      </c>
      <c r="F25" s="179" t="s">
        <v>57</v>
      </c>
      <c r="G25" s="179"/>
      <c r="H25" s="59" t="s">
        <v>133</v>
      </c>
    </row>
    <row r="26" spans="1:8" ht="30" customHeight="1" x14ac:dyDescent="0.2">
      <c r="A26" s="10"/>
      <c r="B26" s="11"/>
      <c r="C26" s="11"/>
      <c r="D26" s="9"/>
      <c r="E26" s="10"/>
      <c r="F26" s="11" t="s">
        <v>36</v>
      </c>
      <c r="G26" s="11"/>
      <c r="H26" s="9"/>
    </row>
    <row r="27" spans="1:8" ht="30" customHeight="1" x14ac:dyDescent="0.2">
      <c r="A27" s="10"/>
      <c r="B27" s="11"/>
      <c r="C27" s="11"/>
      <c r="D27" s="9"/>
      <c r="E27" s="10"/>
      <c r="F27" s="11" t="s">
        <v>37</v>
      </c>
      <c r="G27" s="11"/>
      <c r="H27" s="9"/>
    </row>
    <row r="28" spans="1:8" ht="30" customHeight="1" x14ac:dyDescent="0.2">
      <c r="A28" s="10"/>
      <c r="B28" s="11"/>
      <c r="C28" s="11"/>
      <c r="D28" s="9"/>
      <c r="E28" s="10"/>
      <c r="F28" s="11" t="s">
        <v>38</v>
      </c>
      <c r="G28" s="11"/>
      <c r="H28" s="9"/>
    </row>
    <row r="29" spans="1:8" ht="30" customHeight="1" x14ac:dyDescent="0.2">
      <c r="A29" s="10"/>
      <c r="B29" s="11"/>
      <c r="C29" s="11"/>
      <c r="D29" s="9"/>
      <c r="E29" s="10"/>
      <c r="F29" s="11" t="s">
        <v>38</v>
      </c>
      <c r="G29" s="11"/>
      <c r="H29" s="9"/>
    </row>
    <row r="30" spans="1:8" ht="30" customHeight="1" x14ac:dyDescent="0.2">
      <c r="A30" s="10"/>
      <c r="B30" s="11"/>
      <c r="C30" s="11"/>
      <c r="D30" s="9"/>
      <c r="E30" s="10"/>
      <c r="F30" s="11" t="s">
        <v>39</v>
      </c>
      <c r="G30" s="11"/>
      <c r="H30" s="9"/>
    </row>
    <row r="31" spans="1:8" ht="30" customHeight="1" x14ac:dyDescent="0.2">
      <c r="A31" s="10"/>
      <c r="B31" s="11"/>
      <c r="C31" s="11"/>
      <c r="D31" s="9"/>
      <c r="E31" s="10"/>
      <c r="F31" s="11"/>
      <c r="G31" s="11"/>
      <c r="H31" s="9"/>
    </row>
  </sheetData>
  <sheetProtection password="F400" sheet="1" objects="1" scenarios="1"/>
  <mergeCells count="2">
    <mergeCell ref="A4:D4"/>
    <mergeCell ref="E4:H4"/>
  </mergeCells>
  <phoneticPr fontId="26"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72"/>
  <sheetViews>
    <sheetView topLeftCell="A7" zoomScale="90" zoomScaleNormal="90" zoomScalePageLayoutView="90" workbookViewId="0">
      <selection activeCell="J13" sqref="J13"/>
    </sheetView>
  </sheetViews>
  <sheetFormatPr defaultColWidth="8.85546875" defaultRowHeight="14.25" x14ac:dyDescent="0.2"/>
  <cols>
    <col min="1" max="2" width="35.7109375" style="135" customWidth="1"/>
    <col min="3" max="3" width="40.85546875" style="135" customWidth="1"/>
    <col min="4" max="4" width="4.140625" style="135" customWidth="1"/>
    <col min="5" max="5" width="22.85546875" style="135" customWidth="1"/>
    <col min="6" max="6" width="15.85546875" style="135" customWidth="1"/>
    <col min="7" max="7" width="14.85546875" style="135" customWidth="1"/>
    <col min="8" max="8" width="10.7109375" style="135" customWidth="1"/>
    <col min="9" max="10" width="8.85546875" style="135"/>
    <col min="11" max="11" width="0" style="135" hidden="1" customWidth="1"/>
    <col min="12" max="16384" width="8.85546875" style="135"/>
  </cols>
  <sheetData>
    <row r="1" spans="1:11" ht="20.25" x14ac:dyDescent="0.3">
      <c r="A1" s="220" t="s">
        <v>66</v>
      </c>
      <c r="B1" s="220"/>
      <c r="C1" s="220"/>
    </row>
    <row r="2" spans="1:11" ht="12.75" customHeight="1" x14ac:dyDescent="0.3">
      <c r="A2" s="180"/>
      <c r="B2" s="180"/>
      <c r="C2" s="180"/>
    </row>
    <row r="3" spans="1:11" ht="80.25" customHeight="1" x14ac:dyDescent="0.2">
      <c r="A3" s="222" t="s">
        <v>546</v>
      </c>
      <c r="B3" s="223"/>
      <c r="C3" s="223"/>
      <c r="D3" s="223"/>
      <c r="E3" s="223"/>
      <c r="F3" s="223"/>
      <c r="G3" s="223"/>
      <c r="H3" s="223"/>
      <c r="I3" s="224"/>
    </row>
    <row r="4" spans="1:11" ht="114" customHeight="1" x14ac:dyDescent="0.2">
      <c r="A4" s="225"/>
      <c r="B4" s="226"/>
      <c r="C4" s="226"/>
      <c r="D4" s="226"/>
      <c r="E4" s="226"/>
      <c r="F4" s="226"/>
      <c r="G4" s="226"/>
      <c r="H4" s="226"/>
      <c r="I4" s="227"/>
    </row>
    <row r="5" spans="1:11" s="136" customFormat="1" ht="45.75" customHeight="1" x14ac:dyDescent="0.2">
      <c r="A5" s="169" t="s">
        <v>421</v>
      </c>
      <c r="B5" s="228" t="s">
        <v>134</v>
      </c>
      <c r="C5" s="229"/>
      <c r="D5" s="229"/>
      <c r="E5" s="229"/>
      <c r="F5" s="229"/>
      <c r="G5" s="229"/>
      <c r="H5" s="229"/>
      <c r="I5" s="230"/>
    </row>
    <row r="6" spans="1:11" s="136" customFormat="1" ht="45.75" customHeight="1" x14ac:dyDescent="0.2">
      <c r="A6" s="169" t="s">
        <v>422</v>
      </c>
      <c r="B6" s="228" t="s">
        <v>135</v>
      </c>
      <c r="C6" s="229"/>
      <c r="D6" s="229"/>
      <c r="E6" s="229"/>
      <c r="F6" s="229"/>
      <c r="G6" s="229"/>
      <c r="H6" s="229"/>
      <c r="I6" s="230"/>
    </row>
    <row r="7" spans="1:11" s="136" customFormat="1" ht="42.75" customHeight="1" x14ac:dyDescent="0.2">
      <c r="A7" s="169" t="s">
        <v>423</v>
      </c>
      <c r="B7" s="228" t="s">
        <v>136</v>
      </c>
      <c r="C7" s="229"/>
      <c r="D7" s="229"/>
      <c r="E7" s="229"/>
      <c r="F7" s="229"/>
      <c r="G7" s="229"/>
      <c r="H7" s="229"/>
      <c r="I7" s="230"/>
    </row>
    <row r="8" spans="1:11" ht="18" customHeight="1" x14ac:dyDescent="0.3">
      <c r="A8" s="180"/>
      <c r="B8" s="180"/>
      <c r="C8" s="180"/>
    </row>
    <row r="9" spans="1:11" ht="23.25" x14ac:dyDescent="0.35">
      <c r="A9" s="170" t="s">
        <v>137</v>
      </c>
      <c r="B9" s="219" t="s">
        <v>138</v>
      </c>
      <c r="C9" s="219"/>
      <c r="E9" s="137"/>
      <c r="F9" s="221" t="s">
        <v>141</v>
      </c>
      <c r="G9" s="221"/>
    </row>
    <row r="10" spans="1:11" ht="63" x14ac:dyDescent="0.2">
      <c r="A10" s="171" t="s">
        <v>139</v>
      </c>
      <c r="B10" s="172" t="s">
        <v>139</v>
      </c>
      <c r="C10" s="172" t="s">
        <v>140</v>
      </c>
      <c r="E10" s="173" t="s">
        <v>142</v>
      </c>
      <c r="F10" s="217"/>
      <c r="G10" s="218"/>
    </row>
    <row r="11" spans="1:11" ht="63.75" x14ac:dyDescent="0.2">
      <c r="A11" s="117"/>
      <c r="B11" s="117"/>
      <c r="C11" s="138"/>
      <c r="E11" s="173" t="s">
        <v>143</v>
      </c>
      <c r="F11" s="139"/>
      <c r="G11" s="140" t="str">
        <f>IFERROR(F11/$F$10, "0%")</f>
        <v>0%</v>
      </c>
      <c r="K11" s="79" t="e">
        <f>F11/($F$11+$F$12+$F$13)</f>
        <v>#DIV/0!</v>
      </c>
    </row>
    <row r="12" spans="1:11" ht="63.75" x14ac:dyDescent="0.2">
      <c r="A12" s="117"/>
      <c r="B12" s="117"/>
      <c r="C12" s="138"/>
      <c r="E12" s="173" t="s">
        <v>144</v>
      </c>
      <c r="F12" s="139"/>
      <c r="G12" s="140" t="str">
        <f t="shared" ref="G12:G13" si="0">IFERROR(F12/$F$10, "0%")</f>
        <v>0%</v>
      </c>
      <c r="K12" s="79" t="e">
        <f>F12/($F$11+$F$12+$F$13)</f>
        <v>#DIV/0!</v>
      </c>
    </row>
    <row r="13" spans="1:11" ht="51" x14ac:dyDescent="0.2">
      <c r="A13" s="117"/>
      <c r="B13" s="117"/>
      <c r="C13" s="138"/>
      <c r="E13" s="173" t="s">
        <v>145</v>
      </c>
      <c r="F13" s="139"/>
      <c r="G13" s="140" t="str">
        <f t="shared" si="0"/>
        <v>0%</v>
      </c>
      <c r="K13" s="79" t="e">
        <f>F13/($F$11+$F$12+$F$13)</f>
        <v>#DIV/0!</v>
      </c>
    </row>
    <row r="14" spans="1:11" ht="23.25" x14ac:dyDescent="0.35">
      <c r="A14" s="117"/>
      <c r="B14" s="117"/>
      <c r="C14" s="138"/>
      <c r="F14" s="219" t="s">
        <v>146</v>
      </c>
      <c r="G14" s="219"/>
      <c r="K14" s="79"/>
    </row>
    <row r="15" spans="1:11" ht="42" customHeight="1" x14ac:dyDescent="0.2">
      <c r="A15" s="117"/>
      <c r="B15" s="117"/>
      <c r="C15" s="138"/>
      <c r="E15" s="174" t="s">
        <v>147</v>
      </c>
      <c r="F15" s="217"/>
      <c r="G15" s="218"/>
      <c r="K15" s="79"/>
    </row>
    <row r="16" spans="1:11" ht="63.75" x14ac:dyDescent="0.2">
      <c r="A16" s="117"/>
      <c r="B16" s="117"/>
      <c r="C16" s="138"/>
      <c r="E16" s="174" t="s">
        <v>148</v>
      </c>
      <c r="F16" s="139"/>
      <c r="G16" s="140" t="str">
        <f>IFERROR(F16/$F$15, "0%")</f>
        <v>0%</v>
      </c>
      <c r="K16" s="79" t="e">
        <f>F16/($F$16+$F$17+$F$18)</f>
        <v>#DIV/0!</v>
      </c>
    </row>
    <row r="17" spans="1:11" ht="69.75" customHeight="1" x14ac:dyDescent="0.2">
      <c r="A17" s="117"/>
      <c r="B17" s="117"/>
      <c r="C17" s="138"/>
      <c r="E17" s="174" t="s">
        <v>149</v>
      </c>
      <c r="F17" s="139"/>
      <c r="G17" s="140" t="str">
        <f t="shared" ref="G17:G18" si="1">IFERROR(F17/$F$15, "0%")</f>
        <v>0%</v>
      </c>
      <c r="K17" s="79" t="e">
        <f>F17/($F$16+$F$17+$F$18)</f>
        <v>#DIV/0!</v>
      </c>
    </row>
    <row r="18" spans="1:11" ht="56.25" customHeight="1" x14ac:dyDescent="0.2">
      <c r="A18" s="117"/>
      <c r="B18" s="117"/>
      <c r="C18" s="138"/>
      <c r="E18" s="174" t="s">
        <v>150</v>
      </c>
      <c r="F18" s="139"/>
      <c r="G18" s="140" t="str">
        <f t="shared" si="1"/>
        <v>0%</v>
      </c>
      <c r="K18" s="79" t="e">
        <f>F18/($F$16+$F$17+$F$18)</f>
        <v>#DIV/0!</v>
      </c>
    </row>
    <row r="19" spans="1:11" x14ac:dyDescent="0.2">
      <c r="A19" s="117"/>
      <c r="B19" s="117"/>
      <c r="C19" s="138"/>
    </row>
    <row r="20" spans="1:11" x14ac:dyDescent="0.2">
      <c r="A20" s="117"/>
      <c r="B20" s="117"/>
      <c r="C20" s="138"/>
    </row>
    <row r="21" spans="1:11" x14ac:dyDescent="0.2">
      <c r="A21" s="117"/>
      <c r="B21" s="117"/>
      <c r="C21" s="138"/>
    </row>
    <row r="22" spans="1:11" x14ac:dyDescent="0.2">
      <c r="A22" s="117"/>
      <c r="B22" s="117"/>
      <c r="C22" s="138"/>
    </row>
    <row r="23" spans="1:11" x14ac:dyDescent="0.2">
      <c r="A23" s="117"/>
      <c r="B23" s="117"/>
      <c r="C23" s="138"/>
    </row>
    <row r="24" spans="1:11" x14ac:dyDescent="0.2">
      <c r="A24" s="117"/>
      <c r="B24" s="117"/>
      <c r="C24" s="138"/>
    </row>
    <row r="25" spans="1:11" x14ac:dyDescent="0.2">
      <c r="A25" s="117"/>
      <c r="B25" s="117"/>
      <c r="C25" s="138"/>
    </row>
    <row r="26" spans="1:11" x14ac:dyDescent="0.2">
      <c r="A26" s="117"/>
      <c r="B26" s="117"/>
      <c r="C26" s="138"/>
    </row>
    <row r="27" spans="1:11" x14ac:dyDescent="0.2">
      <c r="A27" s="117"/>
      <c r="B27" s="117"/>
      <c r="C27" s="138"/>
    </row>
    <row r="28" spans="1:11" x14ac:dyDescent="0.2">
      <c r="A28" s="117"/>
      <c r="B28" s="117"/>
      <c r="C28" s="138"/>
    </row>
    <row r="29" spans="1:11" x14ac:dyDescent="0.2">
      <c r="A29" s="117"/>
      <c r="B29" s="117"/>
      <c r="C29" s="138"/>
    </row>
    <row r="30" spans="1:11" x14ac:dyDescent="0.2">
      <c r="A30" s="117"/>
      <c r="B30" s="117"/>
      <c r="C30" s="138"/>
    </row>
    <row r="31" spans="1:11" ht="63" x14ac:dyDescent="0.25">
      <c r="A31" s="175" t="s">
        <v>151</v>
      </c>
      <c r="B31" s="176" t="s">
        <v>152</v>
      </c>
      <c r="C31" s="176" t="s">
        <v>153</v>
      </c>
    </row>
    <row r="32" spans="1:11" x14ac:dyDescent="0.2">
      <c r="A32" s="117"/>
      <c r="B32" s="117"/>
      <c r="C32" s="138"/>
    </row>
    <row r="33" spans="1:3" x14ac:dyDescent="0.2">
      <c r="A33" s="117"/>
      <c r="B33" s="117"/>
      <c r="C33" s="138"/>
    </row>
    <row r="34" spans="1:3" x14ac:dyDescent="0.2">
      <c r="A34" s="117"/>
      <c r="B34" s="117"/>
      <c r="C34" s="138"/>
    </row>
    <row r="35" spans="1:3" x14ac:dyDescent="0.2">
      <c r="A35" s="117"/>
      <c r="B35" s="117"/>
      <c r="C35" s="138"/>
    </row>
    <row r="36" spans="1:3" x14ac:dyDescent="0.2">
      <c r="A36" s="117"/>
      <c r="B36" s="117"/>
      <c r="C36" s="138"/>
    </row>
    <row r="37" spans="1:3" x14ac:dyDescent="0.2">
      <c r="A37" s="117"/>
      <c r="B37" s="117"/>
      <c r="C37" s="138"/>
    </row>
    <row r="38" spans="1:3" x14ac:dyDescent="0.2">
      <c r="A38" s="117"/>
      <c r="B38" s="117"/>
      <c r="C38" s="138"/>
    </row>
    <row r="39" spans="1:3" x14ac:dyDescent="0.2">
      <c r="A39" s="117"/>
      <c r="B39" s="117"/>
      <c r="C39" s="138"/>
    </row>
    <row r="40" spans="1:3" x14ac:dyDescent="0.2">
      <c r="A40" s="117"/>
      <c r="B40" s="117"/>
      <c r="C40" s="138"/>
    </row>
    <row r="41" spans="1:3" x14ac:dyDescent="0.2">
      <c r="A41" s="117"/>
      <c r="B41" s="117"/>
      <c r="C41" s="138"/>
    </row>
    <row r="42" spans="1:3" x14ac:dyDescent="0.2">
      <c r="A42" s="117"/>
      <c r="B42" s="117"/>
      <c r="C42" s="138"/>
    </row>
    <row r="43" spans="1:3" x14ac:dyDescent="0.2">
      <c r="A43" s="117"/>
      <c r="B43" s="117"/>
      <c r="C43" s="138"/>
    </row>
    <row r="44" spans="1:3" x14ac:dyDescent="0.2">
      <c r="A44" s="117"/>
      <c r="B44" s="117"/>
      <c r="C44" s="138"/>
    </row>
    <row r="45" spans="1:3" x14ac:dyDescent="0.2">
      <c r="A45" s="117"/>
      <c r="B45" s="117"/>
      <c r="C45" s="138"/>
    </row>
    <row r="46" spans="1:3" x14ac:dyDescent="0.2">
      <c r="A46" s="117"/>
      <c r="B46" s="117"/>
      <c r="C46" s="138"/>
    </row>
    <row r="47" spans="1:3" x14ac:dyDescent="0.2">
      <c r="A47" s="117"/>
      <c r="B47" s="117"/>
      <c r="C47" s="138"/>
    </row>
    <row r="48" spans="1:3" x14ac:dyDescent="0.2">
      <c r="A48" s="117"/>
      <c r="B48" s="117"/>
      <c r="C48" s="138"/>
    </row>
    <row r="49" spans="1:3" x14ac:dyDescent="0.2">
      <c r="A49" s="117"/>
      <c r="B49" s="117"/>
      <c r="C49" s="138"/>
    </row>
    <row r="50" spans="1:3" x14ac:dyDescent="0.2">
      <c r="A50" s="117"/>
      <c r="B50" s="117"/>
      <c r="C50" s="138"/>
    </row>
    <row r="51" spans="1:3" x14ac:dyDescent="0.2">
      <c r="A51" s="117"/>
      <c r="B51" s="117"/>
      <c r="C51" s="138"/>
    </row>
    <row r="52" spans="1:3" ht="63" x14ac:dyDescent="0.25">
      <c r="A52" s="175" t="s">
        <v>154</v>
      </c>
      <c r="B52" s="176" t="s">
        <v>155</v>
      </c>
      <c r="C52" s="176" t="s">
        <v>153</v>
      </c>
    </row>
    <row r="53" spans="1:3" x14ac:dyDescent="0.2">
      <c r="A53" s="117"/>
      <c r="B53" s="117"/>
      <c r="C53" s="138"/>
    </row>
    <row r="54" spans="1:3" x14ac:dyDescent="0.2">
      <c r="A54" s="117"/>
      <c r="B54" s="117"/>
      <c r="C54" s="138"/>
    </row>
    <row r="55" spans="1:3" x14ac:dyDescent="0.2">
      <c r="A55" s="117"/>
      <c r="B55" s="117"/>
      <c r="C55" s="138"/>
    </row>
    <row r="56" spans="1:3" x14ac:dyDescent="0.2">
      <c r="A56" s="117"/>
      <c r="B56" s="117"/>
      <c r="C56" s="138"/>
    </row>
    <row r="57" spans="1:3" x14ac:dyDescent="0.2">
      <c r="A57" s="117"/>
      <c r="B57" s="117"/>
      <c r="C57" s="138"/>
    </row>
    <row r="58" spans="1:3" x14ac:dyDescent="0.2">
      <c r="A58" s="117"/>
      <c r="B58" s="117"/>
      <c r="C58" s="138"/>
    </row>
    <row r="59" spans="1:3" x14ac:dyDescent="0.2">
      <c r="A59" s="117"/>
      <c r="B59" s="117"/>
      <c r="C59" s="138"/>
    </row>
    <row r="60" spans="1:3" x14ac:dyDescent="0.2">
      <c r="A60" s="117"/>
      <c r="B60" s="117"/>
      <c r="C60" s="138"/>
    </row>
    <row r="61" spans="1:3" x14ac:dyDescent="0.2">
      <c r="A61" s="117"/>
      <c r="B61" s="117"/>
      <c r="C61" s="138"/>
    </row>
    <row r="62" spans="1:3" x14ac:dyDescent="0.2">
      <c r="A62" s="117"/>
      <c r="B62" s="117"/>
      <c r="C62" s="138"/>
    </row>
    <row r="63" spans="1:3" x14ac:dyDescent="0.2">
      <c r="A63" s="117"/>
      <c r="B63" s="117"/>
      <c r="C63" s="138"/>
    </row>
    <row r="64" spans="1:3" x14ac:dyDescent="0.2">
      <c r="A64" s="117"/>
      <c r="B64" s="117"/>
      <c r="C64" s="138"/>
    </row>
    <row r="65" spans="1:3" x14ac:dyDescent="0.2">
      <c r="A65" s="117"/>
      <c r="B65" s="117"/>
      <c r="C65" s="138"/>
    </row>
    <row r="66" spans="1:3" x14ac:dyDescent="0.2">
      <c r="A66" s="117"/>
      <c r="B66" s="117"/>
      <c r="C66" s="138"/>
    </row>
    <row r="67" spans="1:3" x14ac:dyDescent="0.2">
      <c r="A67" s="117"/>
      <c r="B67" s="117"/>
      <c r="C67" s="138"/>
    </row>
    <row r="68" spans="1:3" x14ac:dyDescent="0.2">
      <c r="A68" s="117"/>
      <c r="B68" s="117"/>
      <c r="C68" s="138"/>
    </row>
    <row r="69" spans="1:3" x14ac:dyDescent="0.2">
      <c r="A69" s="117"/>
      <c r="B69" s="117"/>
      <c r="C69" s="138"/>
    </row>
    <row r="70" spans="1:3" x14ac:dyDescent="0.2">
      <c r="A70" s="117"/>
      <c r="B70" s="117"/>
      <c r="C70" s="138"/>
    </row>
    <row r="71" spans="1:3" x14ac:dyDescent="0.2">
      <c r="A71" s="117"/>
      <c r="B71" s="117"/>
      <c r="C71" s="138"/>
    </row>
    <row r="72" spans="1:3" x14ac:dyDescent="0.2">
      <c r="A72" s="117"/>
      <c r="B72" s="117"/>
      <c r="C72" s="138"/>
    </row>
  </sheetData>
  <sheetProtection password="F400" sheet="1" objects="1" scenarios="1" selectLockedCells="1"/>
  <mergeCells count="10">
    <mergeCell ref="F10:G10"/>
    <mergeCell ref="F15:G15"/>
    <mergeCell ref="B9:C9"/>
    <mergeCell ref="A1:C1"/>
    <mergeCell ref="F9:G9"/>
    <mergeCell ref="A3:I4"/>
    <mergeCell ref="B5:I5"/>
    <mergeCell ref="B6:I6"/>
    <mergeCell ref="B7:I7"/>
    <mergeCell ref="F14:G14"/>
  </mergeCells>
  <phoneticPr fontId="26" type="noConversion"/>
  <dataValidations count="2">
    <dataValidation type="list" allowBlank="1" showInputMessage="1" showErrorMessage="1" sqref="A53:A72 A32:A51 A11:A30">
      <formula1>NSPactivities</formula1>
    </dataValidation>
    <dataValidation type="list" allowBlank="1" showInputMessage="1" showErrorMessage="1" sqref="B53:B72 B32:B51 B11:B30">
      <formula1>OSTactivities</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8"/>
  <sheetViews>
    <sheetView zoomScale="90" zoomScaleNormal="90" workbookViewId="0">
      <selection activeCell="B12" sqref="B12"/>
    </sheetView>
  </sheetViews>
  <sheetFormatPr defaultColWidth="8.85546875" defaultRowHeight="14.25" x14ac:dyDescent="0.2"/>
  <cols>
    <col min="1" max="1" width="25" style="6" customWidth="1"/>
    <col min="2" max="2" width="51" style="6" customWidth="1"/>
    <col min="3" max="3" width="68.7109375" style="6" customWidth="1"/>
    <col min="4" max="5" width="20.7109375" style="6" customWidth="1"/>
    <col min="6" max="16384" width="8.85546875" style="6"/>
  </cols>
  <sheetData>
    <row r="1" spans="1:3" ht="20.25" x14ac:dyDescent="0.3">
      <c r="A1" s="234" t="s">
        <v>451</v>
      </c>
      <c r="B1" s="234"/>
      <c r="C1" s="234"/>
    </row>
    <row r="2" spans="1:3" ht="18.75" x14ac:dyDescent="0.3">
      <c r="A2" s="235" t="s">
        <v>156</v>
      </c>
      <c r="B2" s="235"/>
      <c r="C2" s="235"/>
    </row>
    <row r="3" spans="1:3" x14ac:dyDescent="0.2">
      <c r="A3" s="17"/>
      <c r="B3" s="17"/>
      <c r="C3" s="17"/>
    </row>
    <row r="4" spans="1:3" ht="15.75" x14ac:dyDescent="0.25">
      <c r="A4" s="13" t="s">
        <v>157</v>
      </c>
      <c r="B4" s="67"/>
      <c r="C4" s="67"/>
    </row>
    <row r="5" spans="1:3" x14ac:dyDescent="0.2">
      <c r="A5" s="68"/>
      <c r="B5" s="67"/>
      <c r="C5" s="67"/>
    </row>
    <row r="6" spans="1:3" ht="15" x14ac:dyDescent="0.25">
      <c r="A6" s="69" t="s">
        <v>158</v>
      </c>
      <c r="B6" s="236" t="s">
        <v>159</v>
      </c>
      <c r="C6" s="236"/>
    </row>
    <row r="7" spans="1:3" ht="15" x14ac:dyDescent="0.25">
      <c r="A7" s="69" t="s">
        <v>160</v>
      </c>
      <c r="B7" s="236" t="s">
        <v>452</v>
      </c>
      <c r="C7" s="236"/>
    </row>
    <row r="8" spans="1:3" x14ac:dyDescent="0.2">
      <c r="A8" s="17"/>
      <c r="B8" s="17"/>
      <c r="C8" s="17"/>
    </row>
    <row r="9" spans="1:3" ht="15.75" x14ac:dyDescent="0.25">
      <c r="A9" s="13" t="s">
        <v>161</v>
      </c>
      <c r="B9" s="17"/>
      <c r="C9" s="17"/>
    </row>
    <row r="10" spans="1:3" x14ac:dyDescent="0.2">
      <c r="A10" s="17"/>
      <c r="B10" s="17"/>
      <c r="C10" s="17"/>
    </row>
    <row r="11" spans="1:3" ht="15" x14ac:dyDescent="0.25">
      <c r="A11" s="70"/>
      <c r="B11" s="71" t="s">
        <v>79</v>
      </c>
      <c r="C11" s="71" t="s">
        <v>80</v>
      </c>
    </row>
    <row r="12" spans="1:3" ht="63.75" x14ac:dyDescent="0.2">
      <c r="A12" s="237" t="s">
        <v>162</v>
      </c>
      <c r="B12" s="151" t="s">
        <v>163</v>
      </c>
      <c r="C12" s="151" t="s">
        <v>164</v>
      </c>
    </row>
    <row r="13" spans="1:3" ht="63.75" x14ac:dyDescent="0.2">
      <c r="A13" s="238"/>
      <c r="B13" s="151" t="s">
        <v>165</v>
      </c>
      <c r="C13" s="151" t="s">
        <v>166</v>
      </c>
    </row>
    <row r="14" spans="1:3" ht="63.75" x14ac:dyDescent="0.2">
      <c r="A14" s="238"/>
      <c r="B14" s="151" t="s">
        <v>453</v>
      </c>
      <c r="C14" s="151" t="s">
        <v>167</v>
      </c>
    </row>
    <row r="15" spans="1:3" ht="76.5" x14ac:dyDescent="0.2">
      <c r="A15" s="239"/>
      <c r="B15" s="151" t="s">
        <v>454</v>
      </c>
      <c r="C15" s="151" t="s">
        <v>168</v>
      </c>
    </row>
    <row r="16" spans="1:3" ht="76.5" x14ac:dyDescent="0.2">
      <c r="A16" s="231" t="s">
        <v>169</v>
      </c>
      <c r="B16" s="151" t="s">
        <v>455</v>
      </c>
      <c r="C16" s="72" t="s">
        <v>170</v>
      </c>
    </row>
    <row r="17" spans="1:3" ht="38.25" x14ac:dyDescent="0.2">
      <c r="A17" s="232"/>
      <c r="B17" s="151" t="s">
        <v>171</v>
      </c>
      <c r="C17" s="72" t="s">
        <v>172</v>
      </c>
    </row>
    <row r="18" spans="1:3" ht="89.25" x14ac:dyDescent="0.2">
      <c r="A18" s="233"/>
      <c r="B18" s="151" t="s">
        <v>173</v>
      </c>
      <c r="C18" s="151" t="s">
        <v>173</v>
      </c>
    </row>
  </sheetData>
  <sheetProtection password="F400" sheet="1" objects="1" scenarios="1"/>
  <mergeCells count="6">
    <mergeCell ref="A16:A18"/>
    <mergeCell ref="A1:C1"/>
    <mergeCell ref="A2:C2"/>
    <mergeCell ref="B6:C6"/>
    <mergeCell ref="B7:C7"/>
    <mergeCell ref="A12:A15"/>
  </mergeCells>
  <phoneticPr fontId="26"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9"/>
  <sheetViews>
    <sheetView topLeftCell="A13" zoomScale="90" zoomScaleNormal="90" workbookViewId="0">
      <selection activeCell="A17" sqref="A17"/>
    </sheetView>
  </sheetViews>
  <sheetFormatPr defaultColWidth="8.85546875" defaultRowHeight="14.25" x14ac:dyDescent="0.2"/>
  <cols>
    <col min="1" max="1" width="24.7109375" style="79" customWidth="1"/>
    <col min="2" max="2" width="23.140625" style="79" customWidth="1"/>
    <col min="3" max="3" width="35.5703125" style="79" customWidth="1"/>
    <col min="4" max="4" width="24.7109375" style="79" customWidth="1"/>
    <col min="5" max="5" width="27.85546875" style="79" customWidth="1"/>
    <col min="6" max="6" width="26.85546875" style="79" customWidth="1"/>
    <col min="7" max="7" width="13.7109375" style="79" customWidth="1"/>
    <col min="8" max="16384" width="8.85546875" style="79"/>
  </cols>
  <sheetData>
    <row r="1" spans="1:7" ht="20.25" x14ac:dyDescent="0.3">
      <c r="A1" s="142" t="s">
        <v>68</v>
      </c>
    </row>
    <row r="3" spans="1:7" ht="39" customHeight="1" x14ac:dyDescent="0.2">
      <c r="A3" s="241" t="s">
        <v>547</v>
      </c>
      <c r="B3" s="242"/>
      <c r="C3" s="242"/>
      <c r="D3" s="242"/>
      <c r="E3" s="242"/>
      <c r="F3" s="243"/>
    </row>
    <row r="4" spans="1:7" ht="70.5" customHeight="1" x14ac:dyDescent="0.2">
      <c r="A4" s="244"/>
      <c r="B4" s="245"/>
      <c r="C4" s="245"/>
      <c r="D4" s="245"/>
      <c r="E4" s="245"/>
      <c r="F4" s="246"/>
    </row>
    <row r="6" spans="1:7" ht="90" customHeight="1" x14ac:dyDescent="0.25">
      <c r="A6" s="150" t="s">
        <v>174</v>
      </c>
      <c r="B6" s="150" t="s">
        <v>175</v>
      </c>
      <c r="C6" s="150" t="s">
        <v>456</v>
      </c>
      <c r="D6" s="150" t="s">
        <v>457</v>
      </c>
      <c r="E6" s="150" t="s">
        <v>458</v>
      </c>
      <c r="F6" s="150" t="s">
        <v>459</v>
      </c>
      <c r="G6" s="150" t="s">
        <v>176</v>
      </c>
    </row>
    <row r="7" spans="1:7" ht="15" x14ac:dyDescent="0.2">
      <c r="A7" s="240" t="s">
        <v>177</v>
      </c>
      <c r="B7" s="240"/>
      <c r="C7" s="240"/>
      <c r="D7" s="240"/>
      <c r="E7" s="240"/>
      <c r="F7" s="240"/>
      <c r="G7" s="240"/>
    </row>
    <row r="8" spans="1:7" ht="48" x14ac:dyDescent="0.25">
      <c r="A8" s="152" t="s">
        <v>178</v>
      </c>
      <c r="B8" s="59" t="s">
        <v>179</v>
      </c>
      <c r="C8" s="80"/>
      <c r="D8" s="80"/>
      <c r="E8" s="81"/>
      <c r="F8" s="81"/>
      <c r="G8" s="82" t="str">
        <f>IFERROR((C8+D8)/E8/F8/60, "0")</f>
        <v>0</v>
      </c>
    </row>
    <row r="9" spans="1:7" ht="108" x14ac:dyDescent="0.25">
      <c r="A9" s="64" t="s">
        <v>180</v>
      </c>
      <c r="B9" s="59" t="s">
        <v>460</v>
      </c>
      <c r="C9" s="80"/>
      <c r="D9" s="80"/>
      <c r="E9" s="81"/>
      <c r="F9" s="81"/>
      <c r="G9" s="82" t="str">
        <f t="shared" ref="G9:G17" si="0">IFERROR((C9+D9)/E9/F9/60, "0")</f>
        <v>0</v>
      </c>
    </row>
    <row r="10" spans="1:7" ht="108" x14ac:dyDescent="0.25">
      <c r="A10" s="152" t="s">
        <v>181</v>
      </c>
      <c r="B10" s="59" t="s">
        <v>182</v>
      </c>
      <c r="C10" s="80"/>
      <c r="D10" s="80"/>
      <c r="E10" s="81"/>
      <c r="F10" s="81"/>
      <c r="G10" s="82" t="str">
        <f t="shared" si="0"/>
        <v>0</v>
      </c>
    </row>
    <row r="11" spans="1:7" ht="240" x14ac:dyDescent="0.25">
      <c r="A11" s="152" t="s">
        <v>183</v>
      </c>
      <c r="B11" s="59" t="s">
        <v>184</v>
      </c>
      <c r="C11" s="80"/>
      <c r="D11" s="80"/>
      <c r="E11" s="81"/>
      <c r="F11" s="81"/>
      <c r="G11" s="82" t="str">
        <f t="shared" si="0"/>
        <v>0</v>
      </c>
    </row>
    <row r="12" spans="1:7" ht="84" x14ac:dyDescent="0.25">
      <c r="A12" s="152" t="s">
        <v>185</v>
      </c>
      <c r="B12" s="59" t="s">
        <v>186</v>
      </c>
      <c r="C12" s="80"/>
      <c r="D12" s="80"/>
      <c r="E12" s="81"/>
      <c r="F12" s="81"/>
      <c r="G12" s="82" t="str">
        <f t="shared" si="0"/>
        <v>0</v>
      </c>
    </row>
    <row r="13" spans="1:7" ht="192" x14ac:dyDescent="0.25">
      <c r="A13" s="152" t="s">
        <v>187</v>
      </c>
      <c r="B13" s="59" t="s">
        <v>188</v>
      </c>
      <c r="C13" s="80"/>
      <c r="D13" s="80"/>
      <c r="E13" s="81"/>
      <c r="F13" s="81"/>
      <c r="G13" s="82" t="str">
        <f t="shared" si="0"/>
        <v>0</v>
      </c>
    </row>
    <row r="14" spans="1:7" ht="48" x14ac:dyDescent="0.25">
      <c r="A14" s="152" t="s">
        <v>189</v>
      </c>
      <c r="B14" s="59" t="s">
        <v>190</v>
      </c>
      <c r="C14" s="80"/>
      <c r="D14" s="80"/>
      <c r="E14" s="81"/>
      <c r="F14" s="81"/>
      <c r="G14" s="82" t="str">
        <f t="shared" si="0"/>
        <v>0</v>
      </c>
    </row>
    <row r="15" spans="1:7" ht="15" x14ac:dyDescent="0.25">
      <c r="A15" s="64" t="s">
        <v>191</v>
      </c>
      <c r="B15" s="59"/>
      <c r="C15" s="80"/>
      <c r="D15" s="80"/>
      <c r="E15" s="81"/>
      <c r="F15" s="81"/>
      <c r="G15" s="82" t="str">
        <f t="shared" si="0"/>
        <v>0</v>
      </c>
    </row>
    <row r="16" spans="1:7" ht="15" x14ac:dyDescent="0.25">
      <c r="A16" s="64" t="s">
        <v>191</v>
      </c>
      <c r="B16" s="59"/>
      <c r="C16" s="80"/>
      <c r="D16" s="80"/>
      <c r="E16" s="81"/>
      <c r="F16" s="81"/>
      <c r="G16" s="82" t="str">
        <f t="shared" si="0"/>
        <v>0</v>
      </c>
    </row>
    <row r="17" spans="1:7" ht="15" x14ac:dyDescent="0.25">
      <c r="A17" s="64" t="s">
        <v>191</v>
      </c>
      <c r="B17" s="59"/>
      <c r="C17" s="80"/>
      <c r="D17" s="80"/>
      <c r="E17" s="81"/>
      <c r="F17" s="81"/>
      <c r="G17" s="82" t="str">
        <f t="shared" si="0"/>
        <v>0</v>
      </c>
    </row>
    <row r="18" spans="1:7" ht="63" x14ac:dyDescent="0.25">
      <c r="A18" s="150" t="s">
        <v>174</v>
      </c>
      <c r="B18" s="150" t="s">
        <v>175</v>
      </c>
      <c r="C18" s="176" t="s">
        <v>461</v>
      </c>
      <c r="D18" s="176" t="s">
        <v>193</v>
      </c>
    </row>
    <row r="19" spans="1:7" ht="15" x14ac:dyDescent="0.2">
      <c r="A19" s="247" t="s">
        <v>192</v>
      </c>
      <c r="B19" s="248"/>
      <c r="C19" s="248"/>
      <c r="D19" s="249"/>
    </row>
    <row r="20" spans="1:7" ht="120" x14ac:dyDescent="0.2">
      <c r="A20" s="64" t="s">
        <v>194</v>
      </c>
      <c r="B20" s="153" t="s">
        <v>195</v>
      </c>
      <c r="C20" s="80"/>
      <c r="D20" s="80"/>
    </row>
    <row r="21" spans="1:7" ht="60" x14ac:dyDescent="0.2">
      <c r="A21" s="152" t="s">
        <v>196</v>
      </c>
      <c r="B21" s="153" t="s">
        <v>197</v>
      </c>
      <c r="C21" s="80"/>
      <c r="D21" s="80"/>
    </row>
    <row r="22" spans="1:7" ht="63.75" customHeight="1" x14ac:dyDescent="0.2">
      <c r="A22" s="152" t="s">
        <v>198</v>
      </c>
      <c r="B22" s="153" t="s">
        <v>199</v>
      </c>
      <c r="C22" s="80"/>
      <c r="D22" s="80"/>
    </row>
    <row r="23" spans="1:7" ht="36" x14ac:dyDescent="0.2">
      <c r="A23" s="152" t="s">
        <v>200</v>
      </c>
      <c r="B23" s="153" t="s">
        <v>201</v>
      </c>
      <c r="C23" s="80"/>
      <c r="D23" s="80"/>
    </row>
    <row r="24" spans="1:7" ht="42.75" x14ac:dyDescent="0.2">
      <c r="A24" s="152" t="s">
        <v>202</v>
      </c>
      <c r="B24" s="153" t="s">
        <v>203</v>
      </c>
      <c r="C24" s="80"/>
      <c r="D24" s="80"/>
    </row>
    <row r="25" spans="1:7" ht="48" x14ac:dyDescent="0.2">
      <c r="A25" s="152" t="s">
        <v>204</v>
      </c>
      <c r="B25" s="153" t="s">
        <v>205</v>
      </c>
      <c r="C25" s="80"/>
      <c r="D25" s="80"/>
    </row>
    <row r="26" spans="1:7" x14ac:dyDescent="0.2">
      <c r="A26" s="152" t="s">
        <v>206</v>
      </c>
      <c r="B26" s="153" t="s">
        <v>207</v>
      </c>
      <c r="C26" s="80"/>
      <c r="D26" s="80"/>
    </row>
    <row r="27" spans="1:7" x14ac:dyDescent="0.2">
      <c r="A27" s="64" t="s">
        <v>191</v>
      </c>
      <c r="B27" s="154"/>
      <c r="C27" s="80"/>
      <c r="D27" s="80"/>
    </row>
    <row r="28" spans="1:7" x14ac:dyDescent="0.2">
      <c r="A28" s="64" t="s">
        <v>191</v>
      </c>
      <c r="B28" s="154"/>
      <c r="C28" s="80"/>
      <c r="D28" s="80"/>
    </row>
    <row r="29" spans="1:7" x14ac:dyDescent="0.2">
      <c r="A29" s="64" t="s">
        <v>191</v>
      </c>
      <c r="B29" s="154"/>
      <c r="C29" s="80"/>
      <c r="D29" s="80"/>
    </row>
  </sheetData>
  <sheetProtection selectLockedCells="1"/>
  <mergeCells count="3">
    <mergeCell ref="A7:G7"/>
    <mergeCell ref="A3:F4"/>
    <mergeCell ref="A19:D19"/>
  </mergeCells>
  <phoneticPr fontId="26"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70"/>
  <sheetViews>
    <sheetView zoomScale="90" zoomScaleNormal="90" workbookViewId="0">
      <selection activeCell="C7" sqref="C7"/>
    </sheetView>
  </sheetViews>
  <sheetFormatPr defaultColWidth="8.85546875" defaultRowHeight="14.25" x14ac:dyDescent="0.2"/>
  <cols>
    <col min="1" max="1" width="25" style="19" customWidth="1"/>
    <col min="2" max="2" width="19.7109375" style="19" customWidth="1"/>
    <col min="3" max="3" width="18.140625" style="19" customWidth="1"/>
    <col min="4" max="4" width="13.42578125" style="19" customWidth="1"/>
    <col min="5" max="5" width="15" style="19" customWidth="1"/>
    <col min="6" max="6" width="11" style="19" customWidth="1"/>
    <col min="7" max="7" width="11.7109375" style="19" customWidth="1"/>
    <col min="8" max="8" width="10.42578125" style="19" customWidth="1"/>
    <col min="9" max="9" width="13.42578125" style="19" customWidth="1"/>
    <col min="10" max="10" width="10.42578125" style="19" customWidth="1"/>
    <col min="11" max="11" width="10.28515625" style="19" customWidth="1"/>
    <col min="12" max="12" width="10.7109375" style="19" customWidth="1"/>
    <col min="13" max="16384" width="8.85546875" style="19"/>
  </cols>
  <sheetData>
    <row r="1" spans="1:12" ht="81" x14ac:dyDescent="0.3">
      <c r="A1" s="145" t="s">
        <v>69</v>
      </c>
    </row>
    <row r="3" spans="1:12" ht="42" customHeight="1" x14ac:dyDescent="0.2">
      <c r="A3" s="251" t="s">
        <v>462</v>
      </c>
      <c r="B3" s="251"/>
      <c r="C3" s="251"/>
      <c r="D3" s="251"/>
      <c r="E3" s="251"/>
      <c r="F3" s="251"/>
      <c r="G3" s="251"/>
      <c r="H3" s="251"/>
      <c r="I3" s="251"/>
      <c r="J3" s="251"/>
    </row>
    <row r="4" spans="1:12" ht="54.75" customHeight="1" x14ac:dyDescent="0.2">
      <c r="A4" s="251"/>
      <c r="B4" s="251"/>
      <c r="C4" s="251"/>
      <c r="D4" s="251"/>
      <c r="E4" s="251"/>
      <c r="F4" s="251"/>
      <c r="G4" s="251"/>
      <c r="H4" s="251"/>
      <c r="I4" s="251"/>
      <c r="J4" s="251"/>
    </row>
    <row r="6" spans="1:12" ht="39.75" customHeight="1" x14ac:dyDescent="0.25">
      <c r="A6" s="255" t="s">
        <v>208</v>
      </c>
      <c r="B6" s="255" t="s">
        <v>464</v>
      </c>
      <c r="C6" s="250" t="s">
        <v>463</v>
      </c>
      <c r="D6" s="250"/>
      <c r="E6" s="250"/>
      <c r="F6" s="250"/>
      <c r="G6" s="250"/>
      <c r="H6" s="250"/>
      <c r="I6" s="250"/>
      <c r="J6" s="250"/>
      <c r="K6" s="250"/>
      <c r="L6" s="250"/>
    </row>
    <row r="7" spans="1:12" ht="60" x14ac:dyDescent="0.25">
      <c r="A7" s="255"/>
      <c r="B7" s="255"/>
      <c r="C7" s="144" t="s">
        <v>209</v>
      </c>
      <c r="D7" s="144" t="s">
        <v>210</v>
      </c>
      <c r="E7" s="144" t="s">
        <v>181</v>
      </c>
      <c r="F7" s="144" t="s">
        <v>183</v>
      </c>
      <c r="G7" s="144" t="s">
        <v>185</v>
      </c>
      <c r="H7" s="144" t="s">
        <v>187</v>
      </c>
      <c r="I7" s="144" t="s">
        <v>189</v>
      </c>
      <c r="J7" s="144" t="s">
        <v>191</v>
      </c>
      <c r="K7" s="144" t="s">
        <v>191</v>
      </c>
      <c r="L7" s="144" t="s">
        <v>191</v>
      </c>
    </row>
    <row r="8" spans="1:12" ht="15" x14ac:dyDescent="0.2">
      <c r="A8" s="252" t="s">
        <v>211</v>
      </c>
      <c r="B8" s="253"/>
      <c r="C8" s="253"/>
      <c r="D8" s="253"/>
      <c r="E8" s="253"/>
      <c r="F8" s="253"/>
      <c r="G8" s="253"/>
      <c r="H8" s="253"/>
      <c r="I8" s="253"/>
      <c r="J8" s="253"/>
      <c r="K8" s="253"/>
      <c r="L8" s="254"/>
    </row>
    <row r="9" spans="1:12" x14ac:dyDescent="0.2">
      <c r="A9" s="21" t="str">
        <f>IF('Activity Classification'!B11&gt;0,'Activity Classification'!B11,"")</f>
        <v/>
      </c>
      <c r="B9" s="21"/>
      <c r="C9" s="21"/>
      <c r="D9" s="21"/>
      <c r="E9" s="21"/>
      <c r="F9" s="21"/>
      <c r="G9" s="21"/>
      <c r="H9" s="21"/>
      <c r="I9" s="21"/>
      <c r="J9" s="21"/>
      <c r="K9" s="21"/>
      <c r="L9" s="21"/>
    </row>
    <row r="10" spans="1:12" x14ac:dyDescent="0.2">
      <c r="A10" s="21" t="str">
        <f>IF('Activity Classification'!B12&gt;0,'Activity Classification'!B12,"")</f>
        <v/>
      </c>
      <c r="B10" s="21"/>
      <c r="C10" s="21"/>
      <c r="D10" s="21"/>
      <c r="E10" s="21"/>
      <c r="F10" s="21"/>
      <c r="G10" s="21"/>
      <c r="H10" s="21"/>
      <c r="I10" s="21"/>
      <c r="J10" s="21"/>
      <c r="K10" s="21"/>
      <c r="L10" s="21"/>
    </row>
    <row r="11" spans="1:12" x14ac:dyDescent="0.2">
      <c r="A11" s="21" t="str">
        <f>IF('Activity Classification'!B13&gt;0,'Activity Classification'!B13,"")</f>
        <v/>
      </c>
      <c r="B11" s="21"/>
      <c r="C11" s="21"/>
      <c r="D11" s="21"/>
      <c r="E11" s="21"/>
      <c r="F11" s="21"/>
      <c r="G11" s="21"/>
      <c r="H11" s="21"/>
      <c r="I11" s="21"/>
      <c r="J11" s="21"/>
      <c r="K11" s="21"/>
      <c r="L11" s="21"/>
    </row>
    <row r="12" spans="1:12" x14ac:dyDescent="0.2">
      <c r="A12" s="21" t="str">
        <f>IF('Activity Classification'!B14&gt;0,'Activity Classification'!B14,"")</f>
        <v/>
      </c>
      <c r="B12" s="21"/>
      <c r="C12" s="21"/>
      <c r="D12" s="21"/>
      <c r="E12" s="21"/>
      <c r="F12" s="21"/>
      <c r="G12" s="21"/>
      <c r="H12" s="21"/>
      <c r="I12" s="21"/>
      <c r="J12" s="21"/>
      <c r="K12" s="21"/>
      <c r="L12" s="21"/>
    </row>
    <row r="13" spans="1:12" x14ac:dyDescent="0.2">
      <c r="A13" s="21" t="str">
        <f>IF('Activity Classification'!B15&gt;0,'Activity Classification'!B15,"")</f>
        <v/>
      </c>
      <c r="B13" s="21"/>
      <c r="C13" s="21"/>
      <c r="D13" s="21"/>
      <c r="E13" s="21"/>
      <c r="F13" s="21"/>
      <c r="G13" s="21"/>
      <c r="H13" s="21"/>
      <c r="I13" s="21"/>
      <c r="J13" s="21"/>
      <c r="K13" s="21"/>
      <c r="L13" s="21"/>
    </row>
    <row r="14" spans="1:12" x14ac:dyDescent="0.2">
      <c r="A14" s="21" t="str">
        <f>IF('Activity Classification'!B16&gt;0,'Activity Classification'!B16,"")</f>
        <v/>
      </c>
      <c r="B14" s="21"/>
      <c r="C14" s="21"/>
      <c r="D14" s="21"/>
      <c r="E14" s="21"/>
      <c r="F14" s="21"/>
      <c r="G14" s="21"/>
      <c r="H14" s="21"/>
      <c r="I14" s="21"/>
      <c r="J14" s="21"/>
      <c r="K14" s="21"/>
      <c r="L14" s="21"/>
    </row>
    <row r="15" spans="1:12" x14ac:dyDescent="0.2">
      <c r="A15" s="21" t="str">
        <f>IF('Activity Classification'!B17&gt;0,'Activity Classification'!B17,"")</f>
        <v/>
      </c>
      <c r="B15" s="21"/>
      <c r="C15" s="21"/>
      <c r="D15" s="21"/>
      <c r="E15" s="21"/>
      <c r="F15" s="21"/>
      <c r="G15" s="21"/>
      <c r="H15" s="21"/>
      <c r="I15" s="21"/>
      <c r="J15" s="21"/>
      <c r="K15" s="21"/>
      <c r="L15" s="21"/>
    </row>
    <row r="16" spans="1:12" x14ac:dyDescent="0.2">
      <c r="A16" s="21" t="str">
        <f>IF('Activity Classification'!B18&gt;0,'Activity Classification'!B18,"")</f>
        <v/>
      </c>
      <c r="B16" s="21"/>
      <c r="C16" s="21"/>
      <c r="D16" s="21"/>
      <c r="E16" s="21"/>
      <c r="F16" s="21"/>
      <c r="G16" s="21"/>
      <c r="H16" s="21"/>
      <c r="I16" s="21"/>
      <c r="J16" s="21"/>
      <c r="K16" s="21"/>
      <c r="L16" s="21"/>
    </row>
    <row r="17" spans="1:12" x14ac:dyDescent="0.2">
      <c r="A17" s="21" t="str">
        <f>IF('Activity Classification'!B19&gt;0,'Activity Classification'!B19,"")</f>
        <v/>
      </c>
      <c r="B17" s="21"/>
      <c r="C17" s="21"/>
      <c r="D17" s="21"/>
      <c r="E17" s="21"/>
      <c r="F17" s="21"/>
      <c r="G17" s="21"/>
      <c r="H17" s="21"/>
      <c r="I17" s="21"/>
      <c r="J17" s="21"/>
      <c r="K17" s="21"/>
      <c r="L17" s="21"/>
    </row>
    <row r="18" spans="1:12" x14ac:dyDescent="0.2">
      <c r="A18" s="21" t="str">
        <f>IF('Activity Classification'!B20&gt;0,'Activity Classification'!B20,"")</f>
        <v/>
      </c>
      <c r="B18" s="21"/>
      <c r="C18" s="21"/>
      <c r="D18" s="21"/>
      <c r="E18" s="21"/>
      <c r="F18" s="21"/>
      <c r="G18" s="21"/>
      <c r="H18" s="21"/>
      <c r="I18" s="21"/>
      <c r="J18" s="21"/>
      <c r="K18" s="21"/>
      <c r="L18" s="21"/>
    </row>
    <row r="19" spans="1:12" x14ac:dyDescent="0.2">
      <c r="A19" s="21" t="str">
        <f>IF('Activity Classification'!B21&gt;0,'Activity Classification'!B21,"")</f>
        <v/>
      </c>
      <c r="B19" s="21"/>
      <c r="C19" s="21"/>
      <c r="D19" s="21"/>
      <c r="E19" s="21"/>
      <c r="F19" s="21"/>
      <c r="G19" s="21"/>
      <c r="H19" s="21"/>
      <c r="I19" s="21"/>
      <c r="J19" s="21"/>
      <c r="K19" s="21"/>
      <c r="L19" s="21"/>
    </row>
    <row r="20" spans="1:12" x14ac:dyDescent="0.2">
      <c r="A20" s="21" t="str">
        <f>IF('Activity Classification'!B22&gt;0,'Activity Classification'!B22,"")</f>
        <v/>
      </c>
      <c r="B20" s="21"/>
      <c r="C20" s="21"/>
      <c r="D20" s="21"/>
      <c r="E20" s="21"/>
      <c r="F20" s="21"/>
      <c r="G20" s="21"/>
      <c r="H20" s="21"/>
      <c r="I20" s="21"/>
      <c r="J20" s="21"/>
      <c r="K20" s="21"/>
      <c r="L20" s="21"/>
    </row>
    <row r="21" spans="1:12" x14ac:dyDescent="0.2">
      <c r="A21" s="21" t="str">
        <f>IF('Activity Classification'!B23&gt;0,'Activity Classification'!B23,"")</f>
        <v/>
      </c>
      <c r="B21" s="21"/>
      <c r="C21" s="21"/>
      <c r="D21" s="21"/>
      <c r="E21" s="21"/>
      <c r="F21" s="21"/>
      <c r="G21" s="21"/>
      <c r="H21" s="21"/>
      <c r="I21" s="21"/>
      <c r="J21" s="21"/>
      <c r="K21" s="21"/>
      <c r="L21" s="21"/>
    </row>
    <row r="22" spans="1:12" x14ac:dyDescent="0.2">
      <c r="A22" s="21" t="str">
        <f>IF('Activity Classification'!B24&gt;0,'Activity Classification'!B24,"")</f>
        <v/>
      </c>
      <c r="B22" s="21"/>
      <c r="C22" s="21"/>
      <c r="D22" s="21"/>
      <c r="E22" s="21"/>
      <c r="F22" s="21"/>
      <c r="G22" s="21"/>
      <c r="H22" s="21"/>
      <c r="I22" s="21"/>
      <c r="J22" s="21"/>
      <c r="K22" s="21"/>
      <c r="L22" s="21"/>
    </row>
    <row r="23" spans="1:12" x14ac:dyDescent="0.2">
      <c r="A23" s="21" t="str">
        <f>IF('Activity Classification'!B25&gt;0,'Activity Classification'!B25,"")</f>
        <v/>
      </c>
      <c r="B23" s="21"/>
      <c r="C23" s="21"/>
      <c r="D23" s="21"/>
      <c r="E23" s="21"/>
      <c r="F23" s="21"/>
      <c r="G23" s="21"/>
      <c r="H23" s="21"/>
      <c r="I23" s="21"/>
      <c r="J23" s="21"/>
      <c r="K23" s="21"/>
      <c r="L23" s="21"/>
    </row>
    <row r="24" spans="1:12" x14ac:dyDescent="0.2">
      <c r="A24" s="21" t="str">
        <f>IF('Activity Classification'!B26&gt;0,'Activity Classification'!B26,"")</f>
        <v/>
      </c>
      <c r="B24" s="21"/>
      <c r="C24" s="21"/>
      <c r="D24" s="21"/>
      <c r="E24" s="21"/>
      <c r="F24" s="21"/>
      <c r="G24" s="21"/>
      <c r="H24" s="21"/>
      <c r="I24" s="21"/>
      <c r="J24" s="21"/>
      <c r="K24" s="21"/>
      <c r="L24" s="21"/>
    </row>
    <row r="25" spans="1:12" x14ac:dyDescent="0.2">
      <c r="A25" s="21" t="str">
        <f>IF('Activity Classification'!B27&gt;0,'Activity Classification'!B27,"")</f>
        <v/>
      </c>
      <c r="B25" s="21"/>
      <c r="C25" s="21"/>
      <c r="D25" s="21"/>
      <c r="E25" s="21"/>
      <c r="F25" s="21"/>
      <c r="G25" s="21"/>
      <c r="H25" s="21"/>
      <c r="I25" s="21"/>
      <c r="J25" s="21"/>
      <c r="K25" s="21"/>
      <c r="L25" s="21"/>
    </row>
    <row r="26" spans="1:12" x14ac:dyDescent="0.2">
      <c r="A26" s="21" t="str">
        <f>IF('Activity Classification'!B28&gt;0,'Activity Classification'!B28,"")</f>
        <v/>
      </c>
      <c r="B26" s="21"/>
      <c r="C26" s="21"/>
      <c r="D26" s="21"/>
      <c r="E26" s="21"/>
      <c r="F26" s="21"/>
      <c r="G26" s="21"/>
      <c r="H26" s="21"/>
      <c r="I26" s="21"/>
      <c r="J26" s="21"/>
      <c r="K26" s="21"/>
      <c r="L26" s="21"/>
    </row>
    <row r="27" spans="1:12" x14ac:dyDescent="0.2">
      <c r="A27" s="21" t="str">
        <f>IF('Activity Classification'!B29&gt;0,'Activity Classification'!B29,"")</f>
        <v/>
      </c>
      <c r="B27" s="21"/>
      <c r="C27" s="21"/>
      <c r="D27" s="21"/>
      <c r="E27" s="21"/>
      <c r="F27" s="21"/>
      <c r="G27" s="21"/>
      <c r="H27" s="21"/>
      <c r="I27" s="21"/>
      <c r="J27" s="21"/>
      <c r="K27" s="21"/>
      <c r="L27" s="21"/>
    </row>
    <row r="28" spans="1:12" x14ac:dyDescent="0.2">
      <c r="A28" s="21" t="str">
        <f>IF('Activity Classification'!B30&gt;0,'Activity Classification'!B30,"")</f>
        <v/>
      </c>
      <c r="B28" s="21"/>
      <c r="C28" s="21"/>
      <c r="D28" s="21"/>
      <c r="E28" s="21"/>
      <c r="F28" s="21"/>
      <c r="G28" s="21"/>
      <c r="H28" s="21"/>
      <c r="I28" s="21"/>
      <c r="J28" s="21"/>
      <c r="K28" s="21"/>
      <c r="L28" s="21"/>
    </row>
    <row r="29" spans="1:12" ht="15" customHeight="1" x14ac:dyDescent="0.2">
      <c r="A29" s="252" t="s">
        <v>212</v>
      </c>
      <c r="B29" s="253"/>
      <c r="C29" s="253"/>
      <c r="D29" s="253"/>
      <c r="E29" s="253"/>
      <c r="F29" s="253"/>
      <c r="G29" s="253"/>
      <c r="H29" s="253"/>
      <c r="I29" s="253"/>
      <c r="J29" s="253"/>
      <c r="K29" s="253"/>
      <c r="L29" s="254"/>
    </row>
    <row r="30" spans="1:12" x14ac:dyDescent="0.2">
      <c r="A30" s="21" t="str">
        <f>IF('Activity Classification'!B32&gt;0,'Activity Classification'!B32,"")</f>
        <v/>
      </c>
      <c r="B30" s="21"/>
      <c r="C30" s="21"/>
      <c r="D30" s="21"/>
      <c r="E30" s="21"/>
      <c r="F30" s="21"/>
      <c r="G30" s="21"/>
      <c r="H30" s="21"/>
      <c r="I30" s="21"/>
      <c r="J30" s="21"/>
      <c r="K30" s="21"/>
      <c r="L30" s="21"/>
    </row>
    <row r="31" spans="1:12" x14ac:dyDescent="0.2">
      <c r="A31" s="21" t="str">
        <f>IF('Activity Classification'!B33&gt;0,'Activity Classification'!B33,"")</f>
        <v/>
      </c>
      <c r="B31" s="21"/>
      <c r="C31" s="21"/>
      <c r="D31" s="21"/>
      <c r="E31" s="21"/>
      <c r="F31" s="21"/>
      <c r="G31" s="21"/>
      <c r="H31" s="21"/>
      <c r="I31" s="21"/>
      <c r="J31" s="21"/>
      <c r="K31" s="21"/>
      <c r="L31" s="21"/>
    </row>
    <row r="32" spans="1:12" x14ac:dyDescent="0.2">
      <c r="A32" s="21" t="str">
        <f>IF('Activity Classification'!B34&gt;0,'Activity Classification'!B34,"")</f>
        <v/>
      </c>
      <c r="B32" s="21"/>
      <c r="C32" s="21"/>
      <c r="D32" s="21"/>
      <c r="E32" s="21"/>
      <c r="F32" s="21"/>
      <c r="G32" s="21"/>
      <c r="H32" s="21"/>
      <c r="I32" s="21"/>
      <c r="J32" s="21"/>
      <c r="K32" s="21"/>
      <c r="L32" s="21"/>
    </row>
    <row r="33" spans="1:12" x14ac:dyDescent="0.2">
      <c r="A33" s="21" t="str">
        <f>IF('Activity Classification'!B35&gt;0,'Activity Classification'!B35,"")</f>
        <v/>
      </c>
      <c r="B33" s="21"/>
      <c r="C33" s="21"/>
      <c r="D33" s="21"/>
      <c r="E33" s="21"/>
      <c r="F33" s="21"/>
      <c r="G33" s="21"/>
      <c r="H33" s="21"/>
      <c r="I33" s="21"/>
      <c r="J33" s="21"/>
      <c r="K33" s="21"/>
      <c r="L33" s="21"/>
    </row>
    <row r="34" spans="1:12" x14ac:dyDescent="0.2">
      <c r="A34" s="21" t="str">
        <f>IF('Activity Classification'!B36&gt;0,'Activity Classification'!B36,"")</f>
        <v/>
      </c>
      <c r="B34" s="21"/>
      <c r="C34" s="21"/>
      <c r="D34" s="21"/>
      <c r="E34" s="21"/>
      <c r="F34" s="21"/>
      <c r="G34" s="21"/>
      <c r="H34" s="21"/>
      <c r="I34" s="21"/>
      <c r="J34" s="21"/>
      <c r="K34" s="21"/>
      <c r="L34" s="21"/>
    </row>
    <row r="35" spans="1:12" x14ac:dyDescent="0.2">
      <c r="A35" s="21" t="str">
        <f>IF('Activity Classification'!B37&gt;0,'Activity Classification'!B37,"")</f>
        <v/>
      </c>
      <c r="B35" s="21"/>
      <c r="C35" s="21"/>
      <c r="D35" s="21"/>
      <c r="E35" s="21"/>
      <c r="F35" s="21"/>
      <c r="G35" s="21"/>
      <c r="H35" s="21"/>
      <c r="I35" s="21"/>
      <c r="J35" s="21"/>
      <c r="K35" s="21"/>
      <c r="L35" s="21"/>
    </row>
    <row r="36" spans="1:12" x14ac:dyDescent="0.2">
      <c r="A36" s="21" t="str">
        <f>IF('Activity Classification'!B38&gt;0,'Activity Classification'!B38,"")</f>
        <v/>
      </c>
      <c r="B36" s="21"/>
      <c r="C36" s="21"/>
      <c r="D36" s="21"/>
      <c r="E36" s="21"/>
      <c r="F36" s="21"/>
      <c r="G36" s="21"/>
      <c r="H36" s="21"/>
      <c r="I36" s="21"/>
      <c r="J36" s="21"/>
      <c r="K36" s="21"/>
      <c r="L36" s="21"/>
    </row>
    <row r="37" spans="1:12" x14ac:dyDescent="0.2">
      <c r="A37" s="21" t="str">
        <f>IF('Activity Classification'!B39&gt;0,'Activity Classification'!B39,"")</f>
        <v/>
      </c>
      <c r="B37" s="21"/>
      <c r="C37" s="21"/>
      <c r="D37" s="21"/>
      <c r="E37" s="21"/>
      <c r="F37" s="21"/>
      <c r="G37" s="21"/>
      <c r="H37" s="21"/>
      <c r="I37" s="21"/>
      <c r="J37" s="21"/>
      <c r="K37" s="21"/>
      <c r="L37" s="21"/>
    </row>
    <row r="38" spans="1:12" x14ac:dyDescent="0.2">
      <c r="A38" s="21" t="str">
        <f>IF('Activity Classification'!B40&gt;0,'Activity Classification'!B40,"")</f>
        <v/>
      </c>
      <c r="B38" s="21"/>
      <c r="C38" s="21"/>
      <c r="D38" s="21"/>
      <c r="E38" s="21"/>
      <c r="F38" s="21"/>
      <c r="G38" s="21"/>
      <c r="H38" s="21"/>
      <c r="I38" s="21"/>
      <c r="J38" s="21"/>
      <c r="K38" s="21"/>
      <c r="L38" s="21"/>
    </row>
    <row r="39" spans="1:12" x14ac:dyDescent="0.2">
      <c r="A39" s="21" t="str">
        <f>IF('Activity Classification'!B41&gt;0,'Activity Classification'!B41,"")</f>
        <v/>
      </c>
      <c r="B39" s="21"/>
      <c r="C39" s="21"/>
      <c r="D39" s="21"/>
      <c r="E39" s="21"/>
      <c r="F39" s="21"/>
      <c r="G39" s="21"/>
      <c r="H39" s="21"/>
      <c r="I39" s="21"/>
      <c r="J39" s="21"/>
      <c r="K39" s="21"/>
      <c r="L39" s="21"/>
    </row>
    <row r="40" spans="1:12" x14ac:dyDescent="0.2">
      <c r="A40" s="21" t="str">
        <f>IF('Activity Classification'!B42&gt;0,'Activity Classification'!B42,"")</f>
        <v/>
      </c>
      <c r="B40" s="21"/>
      <c r="C40" s="21"/>
      <c r="D40" s="21"/>
      <c r="E40" s="21"/>
      <c r="F40" s="21"/>
      <c r="G40" s="21"/>
      <c r="H40" s="21"/>
      <c r="I40" s="21"/>
      <c r="J40" s="21"/>
      <c r="K40" s="21"/>
      <c r="L40" s="21"/>
    </row>
    <row r="41" spans="1:12" x14ac:dyDescent="0.2">
      <c r="A41" s="21" t="str">
        <f>IF('Activity Classification'!B43&gt;0,'Activity Classification'!B43,"")</f>
        <v/>
      </c>
      <c r="B41" s="21"/>
      <c r="C41" s="21"/>
      <c r="D41" s="21"/>
      <c r="E41" s="21"/>
      <c r="F41" s="21"/>
      <c r="G41" s="21"/>
      <c r="H41" s="21"/>
      <c r="I41" s="21"/>
      <c r="J41" s="21"/>
      <c r="K41" s="21"/>
      <c r="L41" s="21"/>
    </row>
    <row r="42" spans="1:12" x14ac:dyDescent="0.2">
      <c r="A42" s="21" t="str">
        <f>IF('Activity Classification'!B44&gt;0,'Activity Classification'!B44,"")</f>
        <v/>
      </c>
      <c r="B42" s="21"/>
      <c r="C42" s="21"/>
      <c r="D42" s="21"/>
      <c r="E42" s="21"/>
      <c r="F42" s="21"/>
      <c r="G42" s="21"/>
      <c r="H42" s="21"/>
      <c r="I42" s="21"/>
      <c r="J42" s="21"/>
      <c r="K42" s="21"/>
      <c r="L42" s="21"/>
    </row>
    <row r="43" spans="1:12" x14ac:dyDescent="0.2">
      <c r="A43" s="21" t="str">
        <f>IF('Activity Classification'!B45&gt;0,'Activity Classification'!B45,"")</f>
        <v/>
      </c>
      <c r="B43" s="21"/>
      <c r="C43" s="21"/>
      <c r="D43" s="21"/>
      <c r="E43" s="21"/>
      <c r="F43" s="21"/>
      <c r="G43" s="21"/>
      <c r="H43" s="21"/>
      <c r="I43" s="21"/>
      <c r="J43" s="21"/>
      <c r="K43" s="21"/>
      <c r="L43" s="21"/>
    </row>
    <row r="44" spans="1:12" x14ac:dyDescent="0.2">
      <c r="A44" s="21" t="str">
        <f>IF('Activity Classification'!B46&gt;0,'Activity Classification'!B46,"")</f>
        <v/>
      </c>
      <c r="B44" s="21"/>
      <c r="C44" s="21"/>
      <c r="D44" s="21"/>
      <c r="E44" s="21"/>
      <c r="F44" s="21"/>
      <c r="G44" s="21"/>
      <c r="H44" s="21"/>
      <c r="I44" s="21"/>
      <c r="J44" s="21"/>
      <c r="K44" s="21"/>
      <c r="L44" s="21"/>
    </row>
    <row r="45" spans="1:12" x14ac:dyDescent="0.2">
      <c r="A45" s="21" t="str">
        <f>IF('Activity Classification'!B47&gt;0,'Activity Classification'!B47,"")</f>
        <v/>
      </c>
      <c r="B45" s="21"/>
      <c r="C45" s="21"/>
      <c r="D45" s="21"/>
      <c r="E45" s="21"/>
      <c r="F45" s="21"/>
      <c r="G45" s="21"/>
      <c r="H45" s="21"/>
      <c r="I45" s="21"/>
      <c r="J45" s="21"/>
      <c r="K45" s="21"/>
      <c r="L45" s="21"/>
    </row>
    <row r="46" spans="1:12" x14ac:dyDescent="0.2">
      <c r="A46" s="21" t="str">
        <f>IF('Activity Classification'!B48&gt;0,'Activity Classification'!B48,"")</f>
        <v/>
      </c>
      <c r="B46" s="21"/>
      <c r="C46" s="21"/>
      <c r="D46" s="21"/>
      <c r="E46" s="21"/>
      <c r="F46" s="21"/>
      <c r="G46" s="21"/>
      <c r="H46" s="21"/>
      <c r="I46" s="21"/>
      <c r="J46" s="21"/>
      <c r="K46" s="21"/>
      <c r="L46" s="21"/>
    </row>
    <row r="47" spans="1:12" x14ac:dyDescent="0.2">
      <c r="A47" s="21" t="str">
        <f>IF('Activity Classification'!B49&gt;0,'Activity Classification'!B49,"")</f>
        <v/>
      </c>
      <c r="B47" s="21"/>
      <c r="C47" s="21"/>
      <c r="D47" s="21"/>
      <c r="E47" s="21"/>
      <c r="F47" s="21"/>
      <c r="G47" s="21"/>
      <c r="H47" s="21"/>
      <c r="I47" s="21"/>
      <c r="J47" s="21"/>
      <c r="K47" s="21"/>
      <c r="L47" s="21"/>
    </row>
    <row r="48" spans="1:12" x14ac:dyDescent="0.2">
      <c r="A48" s="21" t="str">
        <f>IF('Activity Classification'!B50&gt;0,'Activity Classification'!B50,"")</f>
        <v/>
      </c>
      <c r="B48" s="21"/>
      <c r="C48" s="21"/>
      <c r="D48" s="21"/>
      <c r="E48" s="21"/>
      <c r="F48" s="21"/>
      <c r="G48" s="21"/>
      <c r="H48" s="21"/>
      <c r="I48" s="21"/>
      <c r="J48" s="21"/>
      <c r="K48" s="21"/>
      <c r="L48" s="21"/>
    </row>
    <row r="49" spans="1:12" x14ac:dyDescent="0.2">
      <c r="A49" s="21" t="str">
        <f>IF('Activity Classification'!B51&gt;0,'Activity Classification'!B51,"")</f>
        <v/>
      </c>
      <c r="B49" s="21"/>
      <c r="C49" s="21"/>
      <c r="D49" s="21"/>
      <c r="E49" s="21"/>
      <c r="F49" s="21"/>
      <c r="G49" s="21"/>
      <c r="H49" s="21"/>
      <c r="I49" s="21"/>
      <c r="J49" s="21"/>
      <c r="K49" s="21"/>
      <c r="L49" s="21"/>
    </row>
    <row r="50" spans="1:12" ht="15" x14ac:dyDescent="0.2">
      <c r="A50" s="252" t="s">
        <v>213</v>
      </c>
      <c r="B50" s="253"/>
      <c r="C50" s="253"/>
      <c r="D50" s="253"/>
      <c r="E50" s="253"/>
      <c r="F50" s="253"/>
      <c r="G50" s="253"/>
      <c r="H50" s="253"/>
      <c r="I50" s="253"/>
      <c r="J50" s="253"/>
      <c r="K50" s="253"/>
      <c r="L50" s="254"/>
    </row>
    <row r="51" spans="1:12" x14ac:dyDescent="0.2">
      <c r="A51" s="21" t="str">
        <f>IF('Activity Classification'!B53&gt;0,'Activity Classification'!B53,"")</f>
        <v/>
      </c>
      <c r="B51" s="21"/>
      <c r="C51" s="21"/>
      <c r="D51" s="21"/>
      <c r="E51" s="21"/>
      <c r="F51" s="21"/>
      <c r="G51" s="21"/>
      <c r="H51" s="21"/>
      <c r="I51" s="21"/>
      <c r="J51" s="21"/>
      <c r="K51" s="21"/>
      <c r="L51" s="21"/>
    </row>
    <row r="52" spans="1:12" x14ac:dyDescent="0.2">
      <c r="A52" s="21" t="str">
        <f>IF('Activity Classification'!B54&gt;0,'Activity Classification'!B54,"")</f>
        <v/>
      </c>
      <c r="B52" s="21"/>
      <c r="C52" s="21"/>
      <c r="D52" s="21"/>
      <c r="E52" s="21"/>
      <c r="F52" s="21"/>
      <c r="G52" s="21"/>
      <c r="H52" s="21"/>
      <c r="I52" s="21"/>
      <c r="J52" s="21"/>
      <c r="K52" s="21"/>
      <c r="L52" s="21"/>
    </row>
    <row r="53" spans="1:12" x14ac:dyDescent="0.2">
      <c r="A53" s="21" t="str">
        <f>IF('Activity Classification'!B55&gt;0,'Activity Classification'!B55,"")</f>
        <v/>
      </c>
      <c r="B53" s="21"/>
      <c r="C53" s="21"/>
      <c r="D53" s="21"/>
      <c r="E53" s="21"/>
      <c r="F53" s="21"/>
      <c r="G53" s="21"/>
      <c r="H53" s="21"/>
      <c r="I53" s="21"/>
      <c r="J53" s="21"/>
      <c r="K53" s="21"/>
      <c r="L53" s="21"/>
    </row>
    <row r="54" spans="1:12" x14ac:dyDescent="0.2">
      <c r="A54" s="21" t="str">
        <f>IF('Activity Classification'!B56&gt;0,'Activity Classification'!B56,"")</f>
        <v/>
      </c>
      <c r="B54" s="21"/>
      <c r="C54" s="21"/>
      <c r="D54" s="21"/>
      <c r="E54" s="21"/>
      <c r="F54" s="21"/>
      <c r="G54" s="21"/>
      <c r="H54" s="21"/>
      <c r="I54" s="21"/>
      <c r="J54" s="21"/>
      <c r="K54" s="21"/>
      <c r="L54" s="21"/>
    </row>
    <row r="55" spans="1:12" x14ac:dyDescent="0.2">
      <c r="A55" s="21" t="str">
        <f>IF('Activity Classification'!B57&gt;0,'Activity Classification'!B57,"")</f>
        <v/>
      </c>
      <c r="B55" s="21"/>
      <c r="C55" s="21"/>
      <c r="D55" s="21"/>
      <c r="E55" s="21"/>
      <c r="F55" s="21"/>
      <c r="G55" s="21"/>
      <c r="H55" s="21"/>
      <c r="I55" s="21"/>
      <c r="J55" s="21"/>
      <c r="K55" s="21"/>
      <c r="L55" s="21"/>
    </row>
    <row r="56" spans="1:12" x14ac:dyDescent="0.2">
      <c r="A56" s="21" t="str">
        <f>IF('Activity Classification'!B58&gt;0,'Activity Classification'!B58,"")</f>
        <v/>
      </c>
      <c r="B56" s="21"/>
      <c r="C56" s="21"/>
      <c r="D56" s="21"/>
      <c r="E56" s="21"/>
      <c r="F56" s="21"/>
      <c r="G56" s="21"/>
      <c r="H56" s="21"/>
      <c r="I56" s="21"/>
      <c r="J56" s="21"/>
      <c r="K56" s="21"/>
      <c r="L56" s="21"/>
    </row>
    <row r="57" spans="1:12" x14ac:dyDescent="0.2">
      <c r="A57" s="21" t="str">
        <f>IF('Activity Classification'!B59&gt;0,'Activity Classification'!B59,"")</f>
        <v/>
      </c>
      <c r="B57" s="21"/>
      <c r="C57" s="21"/>
      <c r="D57" s="21"/>
      <c r="E57" s="21"/>
      <c r="F57" s="21"/>
      <c r="G57" s="21"/>
      <c r="H57" s="21"/>
      <c r="I57" s="21"/>
      <c r="J57" s="21"/>
      <c r="K57" s="21"/>
      <c r="L57" s="21"/>
    </row>
    <row r="58" spans="1:12" x14ac:dyDescent="0.2">
      <c r="A58" s="21" t="str">
        <f>IF('Activity Classification'!B60&gt;0,'Activity Classification'!B60,"")</f>
        <v/>
      </c>
      <c r="B58" s="21"/>
      <c r="C58" s="21"/>
      <c r="D58" s="21"/>
      <c r="E58" s="21"/>
      <c r="F58" s="21"/>
      <c r="G58" s="21"/>
      <c r="H58" s="21"/>
      <c r="I58" s="21"/>
      <c r="J58" s="21"/>
      <c r="K58" s="21"/>
      <c r="L58" s="21"/>
    </row>
    <row r="59" spans="1:12" x14ac:dyDescent="0.2">
      <c r="A59" s="21" t="str">
        <f>IF('Activity Classification'!B61&gt;0,'Activity Classification'!B61,"")</f>
        <v/>
      </c>
      <c r="B59" s="21"/>
      <c r="C59" s="21"/>
      <c r="D59" s="21"/>
      <c r="E59" s="21"/>
      <c r="F59" s="21"/>
      <c r="G59" s="21"/>
      <c r="H59" s="21"/>
      <c r="I59" s="21"/>
      <c r="J59" s="21"/>
      <c r="K59" s="21"/>
      <c r="L59" s="21"/>
    </row>
    <row r="60" spans="1:12" x14ac:dyDescent="0.2">
      <c r="A60" s="21" t="str">
        <f>IF('Activity Classification'!B62&gt;0,'Activity Classification'!B62,"")</f>
        <v/>
      </c>
      <c r="B60" s="21"/>
      <c r="C60" s="21"/>
      <c r="D60" s="21"/>
      <c r="E60" s="21"/>
      <c r="F60" s="21"/>
      <c r="G60" s="21"/>
      <c r="H60" s="21"/>
      <c r="I60" s="21"/>
      <c r="J60" s="21"/>
      <c r="K60" s="21"/>
      <c r="L60" s="21"/>
    </row>
    <row r="61" spans="1:12" x14ac:dyDescent="0.2">
      <c r="A61" s="21" t="str">
        <f>IF('Activity Classification'!B63&gt;0,'Activity Classification'!B63,"")</f>
        <v/>
      </c>
      <c r="B61" s="21"/>
      <c r="C61" s="21"/>
      <c r="D61" s="21"/>
      <c r="E61" s="21"/>
      <c r="F61" s="21"/>
      <c r="G61" s="21"/>
      <c r="H61" s="21"/>
      <c r="I61" s="21"/>
      <c r="J61" s="21"/>
      <c r="K61" s="21"/>
      <c r="L61" s="21"/>
    </row>
    <row r="62" spans="1:12" x14ac:dyDescent="0.2">
      <c r="A62" s="21" t="str">
        <f>IF('Activity Classification'!B64&gt;0,'Activity Classification'!B64,"")</f>
        <v/>
      </c>
      <c r="B62" s="21"/>
      <c r="C62" s="21"/>
      <c r="D62" s="21"/>
      <c r="E62" s="21"/>
      <c r="F62" s="21"/>
      <c r="G62" s="21"/>
      <c r="H62" s="21"/>
      <c r="I62" s="21"/>
      <c r="J62" s="21"/>
      <c r="K62" s="21"/>
      <c r="L62" s="21"/>
    </row>
    <row r="63" spans="1:12" x14ac:dyDescent="0.2">
      <c r="A63" s="21" t="str">
        <f>IF('Activity Classification'!B65&gt;0,'Activity Classification'!B65,"")</f>
        <v/>
      </c>
      <c r="B63" s="21"/>
      <c r="C63" s="21"/>
      <c r="D63" s="21"/>
      <c r="E63" s="21"/>
      <c r="F63" s="21"/>
      <c r="G63" s="21"/>
      <c r="H63" s="21"/>
      <c r="I63" s="21"/>
      <c r="J63" s="21"/>
      <c r="K63" s="21"/>
      <c r="L63" s="21"/>
    </row>
    <row r="64" spans="1:12" x14ac:dyDescent="0.2">
      <c r="A64" s="21" t="str">
        <f>IF('Activity Classification'!B66&gt;0,'Activity Classification'!B66,"")</f>
        <v/>
      </c>
      <c r="B64" s="21"/>
      <c r="C64" s="21"/>
      <c r="D64" s="21"/>
      <c r="E64" s="21"/>
      <c r="F64" s="21"/>
      <c r="G64" s="21"/>
      <c r="H64" s="21"/>
      <c r="I64" s="21"/>
      <c r="J64" s="21"/>
      <c r="K64" s="21"/>
      <c r="L64" s="21"/>
    </row>
    <row r="65" spans="1:12" x14ac:dyDescent="0.2">
      <c r="A65" s="21" t="str">
        <f>IF('Activity Classification'!B67&gt;0,'Activity Classification'!B67,"")</f>
        <v/>
      </c>
      <c r="B65" s="21"/>
      <c r="C65" s="21"/>
      <c r="D65" s="21"/>
      <c r="E65" s="21"/>
      <c r="F65" s="21"/>
      <c r="G65" s="21"/>
      <c r="H65" s="21"/>
      <c r="I65" s="21"/>
      <c r="J65" s="21"/>
      <c r="K65" s="21"/>
      <c r="L65" s="21"/>
    </row>
    <row r="66" spans="1:12" x14ac:dyDescent="0.2">
      <c r="A66" s="21" t="str">
        <f>IF('Activity Classification'!B68&gt;0,'Activity Classification'!B68,"")</f>
        <v/>
      </c>
      <c r="B66" s="21"/>
      <c r="C66" s="21"/>
      <c r="D66" s="21"/>
      <c r="E66" s="21"/>
      <c r="F66" s="21"/>
      <c r="G66" s="21"/>
      <c r="H66" s="21"/>
      <c r="I66" s="21"/>
      <c r="J66" s="21"/>
      <c r="K66" s="21"/>
      <c r="L66" s="21"/>
    </row>
    <row r="67" spans="1:12" x14ac:dyDescent="0.2">
      <c r="A67" s="21" t="str">
        <f>IF('Activity Classification'!B69&gt;0,'Activity Classification'!B69,"")</f>
        <v/>
      </c>
      <c r="B67" s="21"/>
      <c r="C67" s="21"/>
      <c r="D67" s="21"/>
      <c r="E67" s="21"/>
      <c r="F67" s="21"/>
      <c r="G67" s="21"/>
      <c r="H67" s="21"/>
      <c r="I67" s="21"/>
      <c r="J67" s="21"/>
      <c r="K67" s="21"/>
      <c r="L67" s="21"/>
    </row>
    <row r="68" spans="1:12" x14ac:dyDescent="0.2">
      <c r="A68" s="21" t="str">
        <f>IF('Activity Classification'!B70&gt;0,'Activity Classification'!B70,"")</f>
        <v/>
      </c>
      <c r="B68" s="21"/>
      <c r="C68" s="21"/>
      <c r="D68" s="21"/>
      <c r="E68" s="21"/>
      <c r="F68" s="21"/>
      <c r="G68" s="21"/>
      <c r="H68" s="21"/>
      <c r="I68" s="21"/>
      <c r="J68" s="21"/>
      <c r="K68" s="21"/>
      <c r="L68" s="21"/>
    </row>
    <row r="69" spans="1:12" x14ac:dyDescent="0.2">
      <c r="A69" s="21" t="str">
        <f>IF('Activity Classification'!B71&gt;0,'Activity Classification'!B71,"")</f>
        <v/>
      </c>
      <c r="B69" s="21"/>
      <c r="C69" s="21"/>
      <c r="D69" s="21"/>
      <c r="E69" s="21"/>
      <c r="F69" s="21"/>
      <c r="G69" s="21"/>
      <c r="H69" s="21"/>
      <c r="I69" s="21"/>
      <c r="J69" s="21"/>
      <c r="K69" s="21"/>
      <c r="L69" s="21"/>
    </row>
    <row r="70" spans="1:12" x14ac:dyDescent="0.2">
      <c r="A70" s="21" t="str">
        <f>IF('Activity Classification'!B72&gt;0,'Activity Classification'!B72,"")</f>
        <v/>
      </c>
      <c r="B70" s="21"/>
      <c r="C70" s="21"/>
      <c r="D70" s="21"/>
      <c r="E70" s="21"/>
      <c r="F70" s="21"/>
      <c r="G70" s="21"/>
      <c r="H70" s="21"/>
      <c r="I70" s="21"/>
      <c r="J70" s="21"/>
      <c r="K70" s="21"/>
      <c r="L70" s="21"/>
    </row>
  </sheetData>
  <mergeCells count="7">
    <mergeCell ref="C6:L6"/>
    <mergeCell ref="A3:J4"/>
    <mergeCell ref="A8:L8"/>
    <mergeCell ref="A29:L29"/>
    <mergeCell ref="A50:L50"/>
    <mergeCell ref="A6:A7"/>
    <mergeCell ref="B6:B7"/>
  </mergeCells>
  <phoneticPr fontId="26" type="noConversion"/>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workbookViewId="0">
      <pane ySplit="5" topLeftCell="A66" activePane="bottomLeft" state="frozen"/>
      <selection pane="bottomLeft" activeCell="I85" sqref="I85"/>
    </sheetView>
  </sheetViews>
  <sheetFormatPr defaultColWidth="8.85546875" defaultRowHeight="14.25" x14ac:dyDescent="0.2"/>
  <cols>
    <col min="1" max="1" width="20.7109375" style="19" customWidth="1"/>
    <col min="2" max="2" width="14.85546875" style="19" customWidth="1"/>
    <col min="3" max="3" width="16.42578125" style="19" customWidth="1"/>
    <col min="4" max="4" width="18.140625" style="19" customWidth="1"/>
    <col min="5" max="5" width="13.42578125" style="19" customWidth="1"/>
    <col min="6" max="6" width="15" style="19" customWidth="1"/>
    <col min="7" max="7" width="11" style="19" customWidth="1"/>
    <col min="8" max="8" width="11.7109375" style="19" customWidth="1"/>
    <col min="9" max="9" width="10.42578125" style="19" customWidth="1"/>
    <col min="10" max="10" width="13.42578125" style="19" customWidth="1"/>
    <col min="11" max="11" width="10.42578125" style="19" customWidth="1"/>
    <col min="12" max="12" width="10.28515625" style="19" customWidth="1"/>
    <col min="13" max="13" width="10.7109375" style="19" customWidth="1"/>
    <col min="14" max="14" width="12.42578125" style="19" customWidth="1"/>
    <col min="15" max="15" width="19.42578125" style="19" customWidth="1"/>
    <col min="16" max="16384" width="8.85546875" style="19"/>
  </cols>
  <sheetData>
    <row r="1" spans="1:15" ht="40.5" x14ac:dyDescent="0.3">
      <c r="A1" s="20" t="s">
        <v>18</v>
      </c>
    </row>
    <row r="4" spans="1:15" ht="18" x14ac:dyDescent="0.25">
      <c r="A4" s="256" t="s">
        <v>29</v>
      </c>
      <c r="B4" s="256" t="s">
        <v>20</v>
      </c>
      <c r="C4" s="256" t="s">
        <v>35</v>
      </c>
      <c r="D4" s="260" t="s">
        <v>0</v>
      </c>
      <c r="E4" s="260"/>
      <c r="F4" s="260"/>
      <c r="G4" s="260"/>
      <c r="H4" s="260"/>
      <c r="I4" s="260"/>
      <c r="J4" s="260"/>
      <c r="K4" s="260"/>
      <c r="L4" s="260"/>
      <c r="M4" s="260"/>
      <c r="N4" s="256" t="s">
        <v>19</v>
      </c>
      <c r="O4" s="256" t="s">
        <v>1</v>
      </c>
    </row>
    <row r="5" spans="1:15" ht="60" customHeight="1" x14ac:dyDescent="0.25">
      <c r="A5" s="256"/>
      <c r="B5" s="256"/>
      <c r="C5" s="256"/>
      <c r="D5" s="14" t="s">
        <v>30</v>
      </c>
      <c r="E5" s="14" t="s">
        <v>31</v>
      </c>
      <c r="F5" s="14" t="s">
        <v>24</v>
      </c>
      <c r="G5" s="14" t="s">
        <v>25</v>
      </c>
      <c r="H5" s="14" t="s">
        <v>26</v>
      </c>
      <c r="I5" s="14" t="s">
        <v>27</v>
      </c>
      <c r="J5" s="14" t="s">
        <v>28</v>
      </c>
      <c r="K5" s="14" t="str">
        <f>'Staff cost-OST'!A15</f>
        <v>Другое (указать)</v>
      </c>
      <c r="L5" s="14" t="str">
        <f>'Staff cost-OST'!A16</f>
        <v>Другое (указать)</v>
      </c>
      <c r="M5" s="14" t="str">
        <f>'Staff cost-OST'!A17</f>
        <v>Другое (указать)</v>
      </c>
      <c r="N5" s="256"/>
      <c r="O5" s="256"/>
    </row>
    <row r="6" spans="1:15" ht="15" x14ac:dyDescent="0.2">
      <c r="A6" s="257" t="s">
        <v>32</v>
      </c>
      <c r="B6" s="258"/>
      <c r="C6" s="258"/>
      <c r="D6" s="258"/>
      <c r="E6" s="258"/>
      <c r="F6" s="258"/>
      <c r="G6" s="258"/>
      <c r="H6" s="258"/>
      <c r="I6" s="258"/>
      <c r="J6" s="258"/>
      <c r="K6" s="258"/>
      <c r="L6" s="258"/>
      <c r="M6" s="258"/>
      <c r="N6" s="258"/>
      <c r="O6" s="259"/>
    </row>
    <row r="7" spans="1:15" ht="15" x14ac:dyDescent="0.25">
      <c r="A7" s="21">
        <f>'Activity Classification'!B11</f>
        <v>0</v>
      </c>
      <c r="B7" s="37">
        <f>IFERROR('Activity Classification'!C11, "0%")</f>
        <v>0</v>
      </c>
      <c r="C7" s="21">
        <f>'Staff time-OST'!B9</f>
        <v>0</v>
      </c>
      <c r="D7" s="21">
        <f>'Staff cost-OST'!G8*'Staff time-OST'!C9</f>
        <v>0</v>
      </c>
      <c r="E7" s="21">
        <f>'Staff cost-OST'!G9*'Staff time-OST'!D9</f>
        <v>0</v>
      </c>
      <c r="F7" s="21">
        <f>'Staff cost-OST'!G10*'Staff time-OST'!E9</f>
        <v>0</v>
      </c>
      <c r="G7" s="21">
        <f>'Staff cost-OST'!G11*'Staff time-OST'!F9</f>
        <v>0</v>
      </c>
      <c r="H7" s="21">
        <f>'Staff cost-OST'!G12*'Staff time-OST'!G9</f>
        <v>0</v>
      </c>
      <c r="I7" s="21">
        <f>'Staff cost-OST'!G13*'Staff time-OST'!H9</f>
        <v>0</v>
      </c>
      <c r="J7" s="21">
        <f>'Staff cost-OST'!G14*'Staff time-OST'!I9</f>
        <v>0</v>
      </c>
      <c r="K7" s="21">
        <f>'Staff cost-OST'!G15*'Staff time-OST'!J9</f>
        <v>0</v>
      </c>
      <c r="L7" s="21">
        <f>'Staff cost-OST'!G16*'Staff time-OST'!K9</f>
        <v>0</v>
      </c>
      <c r="M7" s="21">
        <f>'Staff cost-OST'!G17*'Staff time-OST'!L9</f>
        <v>0</v>
      </c>
      <c r="N7" s="21">
        <f>SUM(D7:M7)</f>
        <v>0</v>
      </c>
      <c r="O7" s="22">
        <f>B7*C7*N7</f>
        <v>0</v>
      </c>
    </row>
    <row r="8" spans="1:15" ht="15" x14ac:dyDescent="0.25">
      <c r="A8" s="21">
        <f>'Activity Classification'!B12</f>
        <v>0</v>
      </c>
      <c r="B8" s="37">
        <f>IFERROR('Activity Classification'!C12, "0%")</f>
        <v>0</v>
      </c>
      <c r="C8" s="21">
        <f>'Staff time-OST'!B10</f>
        <v>0</v>
      </c>
      <c r="D8" s="21">
        <f>'Staff cost-OST'!G8*'Staff time-OST'!C10</f>
        <v>0</v>
      </c>
      <c r="E8" s="21">
        <f>'Staff cost-OST'!G9*'Staff time-OST'!D10</f>
        <v>0</v>
      </c>
      <c r="F8" s="21">
        <f>'Staff cost-OST'!G10*'Staff time-OST'!E10</f>
        <v>0</v>
      </c>
      <c r="G8" s="21">
        <f>'Staff cost-OST'!G11*'Staff time-OST'!F10</f>
        <v>0</v>
      </c>
      <c r="H8" s="21">
        <f>'Staff cost-OST'!G12*'Staff time-OST'!G10</f>
        <v>0</v>
      </c>
      <c r="I8" s="21">
        <f>'Staff cost-OST'!G13*'Staff time-OST'!H10</f>
        <v>0</v>
      </c>
      <c r="J8" s="21">
        <f>'Staff cost-OST'!G14*'Staff time-OST'!I10</f>
        <v>0</v>
      </c>
      <c r="K8" s="21">
        <f>'Staff cost-OST'!G15*'Staff time-OST'!J10</f>
        <v>0</v>
      </c>
      <c r="L8" s="21">
        <f>'Staff cost-OST'!G16*'Staff time-OST'!K10</f>
        <v>0</v>
      </c>
      <c r="M8" s="21">
        <f>'Staff cost-OST'!G17*'Staff time-OST'!L10</f>
        <v>0</v>
      </c>
      <c r="N8" s="21">
        <f t="shared" ref="N8:N68" si="0">SUM(D8:M8)</f>
        <v>0</v>
      </c>
      <c r="O8" s="22">
        <f t="shared" ref="O8:O68" si="1">B8*C8*N8</f>
        <v>0</v>
      </c>
    </row>
    <row r="9" spans="1:15" ht="15" x14ac:dyDescent="0.25">
      <c r="A9" s="21">
        <f>'Activity Classification'!B13</f>
        <v>0</v>
      </c>
      <c r="B9" s="37">
        <f>IFERROR('Activity Classification'!C13, "0%")</f>
        <v>0</v>
      </c>
      <c r="C9" s="21">
        <f>'Staff time-OST'!B11</f>
        <v>0</v>
      </c>
      <c r="D9" s="21">
        <f>'Staff cost-OST'!G8*'Staff time-OST'!C11</f>
        <v>0</v>
      </c>
      <c r="E9" s="21">
        <f>'Staff cost-OST'!G9*'Staff time-OST'!D11</f>
        <v>0</v>
      </c>
      <c r="F9" s="21">
        <f>'Staff cost-OST'!G10*'Staff time-OST'!E11</f>
        <v>0</v>
      </c>
      <c r="G9" s="21">
        <f>'Staff cost-OST'!G11*'Staff time-OST'!F11</f>
        <v>0</v>
      </c>
      <c r="H9" s="21">
        <f>'Staff cost-OST'!G12*'Staff time-OST'!G11</f>
        <v>0</v>
      </c>
      <c r="I9" s="21">
        <f>'Staff cost-OST'!G13*'Staff time-OST'!H11</f>
        <v>0</v>
      </c>
      <c r="J9" s="21">
        <f>'Staff cost-OST'!G14*'Staff time-OST'!I11</f>
        <v>0</v>
      </c>
      <c r="K9" s="21">
        <f>'Staff cost-OST'!G15*'Staff time-OST'!J11</f>
        <v>0</v>
      </c>
      <c r="L9" s="21">
        <f>'Staff cost-OST'!G16*'Staff time-OST'!K11</f>
        <v>0</v>
      </c>
      <c r="M9" s="21">
        <f>'Staff cost-OST'!G17*'Staff time-OST'!L11</f>
        <v>0</v>
      </c>
      <c r="N9" s="21">
        <f t="shared" si="0"/>
        <v>0</v>
      </c>
      <c r="O9" s="22">
        <f t="shared" si="1"/>
        <v>0</v>
      </c>
    </row>
    <row r="10" spans="1:15" ht="15" x14ac:dyDescent="0.25">
      <c r="A10" s="21">
        <f>'Activity Classification'!B14</f>
        <v>0</v>
      </c>
      <c r="B10" s="37">
        <f>IFERROR('Activity Classification'!C14, "0%")</f>
        <v>0</v>
      </c>
      <c r="C10" s="21">
        <f>'Staff time-OST'!B12</f>
        <v>0</v>
      </c>
      <c r="D10" s="21">
        <f>'Staff cost-OST'!G8*'Staff time-OST'!C12</f>
        <v>0</v>
      </c>
      <c r="E10" s="21">
        <f>'Staff cost-OST'!G9*'Staff time-OST'!D12</f>
        <v>0</v>
      </c>
      <c r="F10" s="21">
        <f>'Staff cost-OST'!G10*'Staff time-OST'!E12</f>
        <v>0</v>
      </c>
      <c r="G10" s="21">
        <f>'Staff cost-OST'!G11*'Staff time-OST'!F12</f>
        <v>0</v>
      </c>
      <c r="H10" s="21">
        <f>'Staff cost-OST'!G12*'Staff time-OST'!G12</f>
        <v>0</v>
      </c>
      <c r="I10" s="21">
        <f>'Staff cost-OST'!G13*'Staff time-OST'!H12</f>
        <v>0</v>
      </c>
      <c r="J10" s="21">
        <f>'Staff cost-OST'!G14*'Staff time-OST'!I12</f>
        <v>0</v>
      </c>
      <c r="K10" s="21">
        <f>'Staff cost-OST'!G15*'Staff time-OST'!J12</f>
        <v>0</v>
      </c>
      <c r="L10" s="21">
        <f>'Staff cost-OST'!G16*'Staff time-OST'!K12</f>
        <v>0</v>
      </c>
      <c r="M10" s="21">
        <f>'Staff cost-OST'!G17*'Staff time-OST'!L12</f>
        <v>0</v>
      </c>
      <c r="N10" s="21">
        <f t="shared" si="0"/>
        <v>0</v>
      </c>
      <c r="O10" s="22">
        <f t="shared" si="1"/>
        <v>0</v>
      </c>
    </row>
    <row r="11" spans="1:15" ht="15" x14ac:dyDescent="0.25">
      <c r="A11" s="21">
        <f>'Activity Classification'!B15</f>
        <v>0</v>
      </c>
      <c r="B11" s="37">
        <f>IFERROR('Activity Classification'!C15, "0%")</f>
        <v>0</v>
      </c>
      <c r="C11" s="21">
        <f>'Staff time-OST'!B13</f>
        <v>0</v>
      </c>
      <c r="D11" s="21">
        <f>'Staff cost-OST'!G8*'Staff time-OST'!C13</f>
        <v>0</v>
      </c>
      <c r="E11" s="21">
        <f>'Staff cost-OST'!G9*'Staff time-OST'!D13</f>
        <v>0</v>
      </c>
      <c r="F11" s="21">
        <f>'Staff cost-OST'!G10*'Staff time-OST'!E13</f>
        <v>0</v>
      </c>
      <c r="G11" s="21">
        <f>'Staff cost-OST'!G11*'Staff time-OST'!F13</f>
        <v>0</v>
      </c>
      <c r="H11" s="21">
        <f>'Staff cost-OST'!G12*'Staff time-OST'!G13</f>
        <v>0</v>
      </c>
      <c r="I11" s="21">
        <f>'Staff cost-OST'!G13*'Staff time-OST'!H13</f>
        <v>0</v>
      </c>
      <c r="J11" s="21">
        <f>'Staff cost-OST'!G14*'Staff time-OST'!I13</f>
        <v>0</v>
      </c>
      <c r="K11" s="21">
        <f>'Staff cost-OST'!G15*'Staff time-OST'!J13</f>
        <v>0</v>
      </c>
      <c r="L11" s="21">
        <f>'Staff cost-OST'!G16*'Staff time-OST'!K13</f>
        <v>0</v>
      </c>
      <c r="M11" s="21">
        <f>'Staff cost-OST'!G17*'Staff time-OST'!L13</f>
        <v>0</v>
      </c>
      <c r="N11" s="21">
        <f t="shared" si="0"/>
        <v>0</v>
      </c>
      <c r="O11" s="22">
        <f t="shared" si="1"/>
        <v>0</v>
      </c>
    </row>
    <row r="12" spans="1:15" ht="15" x14ac:dyDescent="0.25">
      <c r="A12" s="21">
        <f>'Activity Classification'!B16</f>
        <v>0</v>
      </c>
      <c r="B12" s="37">
        <f>IFERROR('Activity Classification'!C16, "0%")</f>
        <v>0</v>
      </c>
      <c r="C12" s="21">
        <f>'Staff time-OST'!B14</f>
        <v>0</v>
      </c>
      <c r="D12" s="21">
        <f>'Staff cost-OST'!G8*'Staff time-OST'!C14</f>
        <v>0</v>
      </c>
      <c r="E12" s="21">
        <f>'Staff cost-OST'!G9*'Staff time-OST'!D14</f>
        <v>0</v>
      </c>
      <c r="F12" s="21">
        <f>'Staff cost-OST'!G10*'Staff time-OST'!E14</f>
        <v>0</v>
      </c>
      <c r="G12" s="21">
        <f>'Staff cost-OST'!G11*'Staff time-OST'!F14</f>
        <v>0</v>
      </c>
      <c r="H12" s="21">
        <f>'Staff cost-OST'!G12*'Staff time-OST'!G14</f>
        <v>0</v>
      </c>
      <c r="I12" s="21">
        <f>'Staff cost-OST'!G13*'Staff time-OST'!H14</f>
        <v>0</v>
      </c>
      <c r="J12" s="21">
        <f>'Staff cost-OST'!G14*'Staff time-OST'!I14</f>
        <v>0</v>
      </c>
      <c r="K12" s="21">
        <f>'Staff cost-OST'!G15*'Staff time-OST'!J14</f>
        <v>0</v>
      </c>
      <c r="L12" s="21">
        <f>'Staff cost-OST'!G16*'Staff time-OST'!K14</f>
        <v>0</v>
      </c>
      <c r="M12" s="21">
        <f>'Staff cost-OST'!G17*'Staff time-OST'!L14</f>
        <v>0</v>
      </c>
      <c r="N12" s="21">
        <f t="shared" si="0"/>
        <v>0</v>
      </c>
      <c r="O12" s="22">
        <f t="shared" si="1"/>
        <v>0</v>
      </c>
    </row>
    <row r="13" spans="1:15" ht="15" x14ac:dyDescent="0.25">
      <c r="A13" s="21">
        <f>'Activity Classification'!B17</f>
        <v>0</v>
      </c>
      <c r="B13" s="37">
        <f>IFERROR('Activity Classification'!C17, "0%")</f>
        <v>0</v>
      </c>
      <c r="C13" s="21">
        <f>'Staff time-OST'!B15</f>
        <v>0</v>
      </c>
      <c r="D13" s="21">
        <f>'Staff cost-OST'!G8*'Staff time-OST'!C15</f>
        <v>0</v>
      </c>
      <c r="E13" s="21">
        <f>'Staff cost-OST'!G9*'Staff time-OST'!D15</f>
        <v>0</v>
      </c>
      <c r="F13" s="21">
        <f>'Staff cost-OST'!G10*'Staff time-OST'!E15</f>
        <v>0</v>
      </c>
      <c r="G13" s="21">
        <f>'Staff cost-OST'!G11*'Staff time-OST'!F15</f>
        <v>0</v>
      </c>
      <c r="H13" s="21">
        <f>'Staff cost-OST'!G12*'Staff time-OST'!G15</f>
        <v>0</v>
      </c>
      <c r="I13" s="21">
        <f>'Staff cost-OST'!G13*'Staff time-OST'!H15</f>
        <v>0</v>
      </c>
      <c r="J13" s="21">
        <f>'Staff cost-OST'!G14*'Staff time-OST'!I15</f>
        <v>0</v>
      </c>
      <c r="K13" s="21">
        <f>'Staff cost-OST'!G15*'Staff time-OST'!J15</f>
        <v>0</v>
      </c>
      <c r="L13" s="21">
        <f>'Staff cost-OST'!G16*'Staff time-OST'!K15</f>
        <v>0</v>
      </c>
      <c r="M13" s="21">
        <f>'Staff cost-OST'!G17*'Staff time-OST'!L15</f>
        <v>0</v>
      </c>
      <c r="N13" s="21">
        <f t="shared" si="0"/>
        <v>0</v>
      </c>
      <c r="O13" s="22">
        <f t="shared" si="1"/>
        <v>0</v>
      </c>
    </row>
    <row r="14" spans="1:15" ht="15" x14ac:dyDescent="0.25">
      <c r="A14" s="21">
        <f>'Activity Classification'!B18</f>
        <v>0</v>
      </c>
      <c r="B14" s="37">
        <f>IFERROR('Activity Classification'!C18, "0%")</f>
        <v>0</v>
      </c>
      <c r="C14" s="21">
        <f>'Staff time-OST'!B16</f>
        <v>0</v>
      </c>
      <c r="D14" s="21">
        <f>'Staff cost-OST'!G8*'Staff time-OST'!C16</f>
        <v>0</v>
      </c>
      <c r="E14" s="21">
        <f>'Staff cost-OST'!G9*'Staff time-OST'!D16</f>
        <v>0</v>
      </c>
      <c r="F14" s="21">
        <f>'Staff cost-OST'!G10*'Staff time-OST'!E16</f>
        <v>0</v>
      </c>
      <c r="G14" s="21">
        <f>'Staff cost-OST'!G11*'Staff time-OST'!F16</f>
        <v>0</v>
      </c>
      <c r="H14" s="21">
        <f>'Staff cost-OST'!G12*'Staff time-OST'!G16</f>
        <v>0</v>
      </c>
      <c r="I14" s="21">
        <f>'Staff cost-OST'!G13*'Staff time-OST'!H16</f>
        <v>0</v>
      </c>
      <c r="J14" s="21">
        <f>'Staff cost-OST'!G14*'Staff time-OST'!I16</f>
        <v>0</v>
      </c>
      <c r="K14" s="21">
        <f>'Staff cost-OST'!G15*'Staff time-OST'!J16</f>
        <v>0</v>
      </c>
      <c r="L14" s="21">
        <f>'Staff cost-OST'!G16*'Staff time-OST'!K16</f>
        <v>0</v>
      </c>
      <c r="M14" s="21">
        <f>'Staff cost-OST'!G17*'Staff time-OST'!L16</f>
        <v>0</v>
      </c>
      <c r="N14" s="21">
        <f t="shared" si="0"/>
        <v>0</v>
      </c>
      <c r="O14" s="22">
        <f t="shared" si="1"/>
        <v>0</v>
      </c>
    </row>
    <row r="15" spans="1:15" ht="15" x14ac:dyDescent="0.25">
      <c r="A15" s="21">
        <f>'Activity Classification'!B19</f>
        <v>0</v>
      </c>
      <c r="B15" s="37">
        <f>IFERROR('Activity Classification'!C19, "0%")</f>
        <v>0</v>
      </c>
      <c r="C15" s="21">
        <f>'Staff time-OST'!B17</f>
        <v>0</v>
      </c>
      <c r="D15" s="21">
        <f>'Staff cost-OST'!G8*'Staff time-OST'!C17</f>
        <v>0</v>
      </c>
      <c r="E15" s="21">
        <f>'Staff cost-OST'!G9*'Staff time-OST'!D17</f>
        <v>0</v>
      </c>
      <c r="F15" s="21">
        <f>'Staff cost-OST'!G10*'Staff time-OST'!E17</f>
        <v>0</v>
      </c>
      <c r="G15" s="21">
        <f>'Staff cost-OST'!G11*'Staff time-OST'!F17</f>
        <v>0</v>
      </c>
      <c r="H15" s="21">
        <f>'Staff cost-OST'!G12*'Staff time-OST'!G17</f>
        <v>0</v>
      </c>
      <c r="I15" s="21">
        <f>'Staff cost-OST'!G13*'Staff time-OST'!H17</f>
        <v>0</v>
      </c>
      <c r="J15" s="21">
        <f>'Staff cost-OST'!G14*'Staff time-OST'!I17</f>
        <v>0</v>
      </c>
      <c r="K15" s="21">
        <f>'Staff cost-OST'!G15*'Staff time-OST'!J17</f>
        <v>0</v>
      </c>
      <c r="L15" s="21">
        <f>'Staff cost-OST'!G16*'Staff time-OST'!K17</f>
        <v>0</v>
      </c>
      <c r="M15" s="21">
        <f>'Staff cost-OST'!G17*'Staff time-OST'!L17</f>
        <v>0</v>
      </c>
      <c r="N15" s="21">
        <f t="shared" si="0"/>
        <v>0</v>
      </c>
      <c r="O15" s="22">
        <f t="shared" si="1"/>
        <v>0</v>
      </c>
    </row>
    <row r="16" spans="1:15" ht="15" x14ac:dyDescent="0.25">
      <c r="A16" s="21">
        <f>'Activity Classification'!B20</f>
        <v>0</v>
      </c>
      <c r="B16" s="37">
        <f>IFERROR('Activity Classification'!C20, "0%")</f>
        <v>0</v>
      </c>
      <c r="C16" s="21">
        <f>'Staff time-OST'!B18</f>
        <v>0</v>
      </c>
      <c r="D16" s="21">
        <f>'Staff cost-OST'!G8*'Staff time-OST'!C18</f>
        <v>0</v>
      </c>
      <c r="E16" s="21">
        <f>'Staff cost-OST'!G9*'Staff time-OST'!D18</f>
        <v>0</v>
      </c>
      <c r="F16" s="21">
        <f>'Staff cost-OST'!G10*'Staff time-OST'!E18</f>
        <v>0</v>
      </c>
      <c r="G16" s="21">
        <f>'Staff cost-OST'!G11*'Staff time-OST'!F18</f>
        <v>0</v>
      </c>
      <c r="H16" s="21">
        <f>'Staff cost-OST'!G12*'Staff time-OST'!G18</f>
        <v>0</v>
      </c>
      <c r="I16" s="21">
        <f>'Staff cost-OST'!G13*'Staff time-OST'!H18</f>
        <v>0</v>
      </c>
      <c r="J16" s="21">
        <f>'Staff cost-OST'!G14*'Staff time-OST'!I18</f>
        <v>0</v>
      </c>
      <c r="K16" s="21">
        <f>'Staff cost-OST'!G15*'Staff time-OST'!J18</f>
        <v>0</v>
      </c>
      <c r="L16" s="21">
        <f>'Staff cost-OST'!G16*'Staff time-OST'!K18</f>
        <v>0</v>
      </c>
      <c r="M16" s="21">
        <f>'Staff cost-OST'!G17*'Staff time-OST'!L18</f>
        <v>0</v>
      </c>
      <c r="N16" s="21">
        <f t="shared" si="0"/>
        <v>0</v>
      </c>
      <c r="O16" s="22">
        <f t="shared" si="1"/>
        <v>0</v>
      </c>
    </row>
    <row r="17" spans="1:15" ht="15" x14ac:dyDescent="0.25">
      <c r="A17" s="21">
        <f>'Activity Classification'!B21</f>
        <v>0</v>
      </c>
      <c r="B17" s="37">
        <f>IFERROR('Activity Classification'!C21, "0%")</f>
        <v>0</v>
      </c>
      <c r="C17" s="21">
        <f>'Staff time-OST'!B19</f>
        <v>0</v>
      </c>
      <c r="D17" s="21">
        <f>'Staff cost-OST'!G8*'Staff time-OST'!C19</f>
        <v>0</v>
      </c>
      <c r="E17" s="21">
        <f>'Staff cost-OST'!G9*'Staff time-OST'!D19</f>
        <v>0</v>
      </c>
      <c r="F17" s="21">
        <f>'Staff cost-OST'!G10*'Staff time-OST'!E19</f>
        <v>0</v>
      </c>
      <c r="G17" s="21">
        <f>'Staff cost-OST'!G11*'Staff time-OST'!F19</f>
        <v>0</v>
      </c>
      <c r="H17" s="21">
        <f>'Staff cost-OST'!G12*'Staff time-OST'!G19</f>
        <v>0</v>
      </c>
      <c r="I17" s="21">
        <f>'Staff cost-OST'!G13*'Staff time-OST'!H19</f>
        <v>0</v>
      </c>
      <c r="J17" s="21">
        <f>'Staff cost-OST'!G14*'Staff time-OST'!I19</f>
        <v>0</v>
      </c>
      <c r="K17" s="21">
        <f>'Staff cost-OST'!G15*'Staff time-OST'!J19</f>
        <v>0</v>
      </c>
      <c r="L17" s="21">
        <f>'Staff cost-OST'!G16*'Staff time-OST'!K19</f>
        <v>0</v>
      </c>
      <c r="M17" s="21">
        <f>'Staff cost-OST'!G17*'Staff time-OST'!L19</f>
        <v>0</v>
      </c>
      <c r="N17" s="21">
        <f t="shared" si="0"/>
        <v>0</v>
      </c>
      <c r="O17" s="22">
        <f t="shared" si="1"/>
        <v>0</v>
      </c>
    </row>
    <row r="18" spans="1:15" ht="15" x14ac:dyDescent="0.25">
      <c r="A18" s="21">
        <f>'Activity Classification'!B22</f>
        <v>0</v>
      </c>
      <c r="B18" s="37">
        <f>IFERROR('Activity Classification'!C22, "0%")</f>
        <v>0</v>
      </c>
      <c r="C18" s="21">
        <f>'Staff time-OST'!B20</f>
        <v>0</v>
      </c>
      <c r="D18" s="21">
        <f>'Staff cost-OST'!G8*'Staff time-OST'!C20</f>
        <v>0</v>
      </c>
      <c r="E18" s="21">
        <f>'Staff cost-OST'!G9*'Staff time-OST'!D20</f>
        <v>0</v>
      </c>
      <c r="F18" s="21">
        <f>'Staff cost-OST'!G10*'Staff time-OST'!E20</f>
        <v>0</v>
      </c>
      <c r="G18" s="21">
        <f>'Staff cost-OST'!G11*'Staff time-OST'!F20</f>
        <v>0</v>
      </c>
      <c r="H18" s="21">
        <f>'Staff cost-OST'!G12*'Staff time-OST'!G20</f>
        <v>0</v>
      </c>
      <c r="I18" s="21">
        <f>'Staff cost-OST'!G13*'Staff time-OST'!H20</f>
        <v>0</v>
      </c>
      <c r="J18" s="21">
        <f>'Staff cost-OST'!G14*'Staff time-OST'!I20</f>
        <v>0</v>
      </c>
      <c r="K18" s="21">
        <f>'Staff cost-OST'!G15*'Staff time-OST'!J20</f>
        <v>0</v>
      </c>
      <c r="L18" s="21">
        <f>'Staff cost-OST'!G16*'Staff time-OST'!K20</f>
        <v>0</v>
      </c>
      <c r="M18" s="21">
        <f>'Staff cost-OST'!G17*'Staff time-OST'!L20</f>
        <v>0</v>
      </c>
      <c r="N18" s="21">
        <f t="shared" si="0"/>
        <v>0</v>
      </c>
      <c r="O18" s="22">
        <f t="shared" si="1"/>
        <v>0</v>
      </c>
    </row>
    <row r="19" spans="1:15" ht="15" x14ac:dyDescent="0.25">
      <c r="A19" s="21">
        <f>'Activity Classification'!B23</f>
        <v>0</v>
      </c>
      <c r="B19" s="37">
        <f>IFERROR('Activity Classification'!C23, "0%")</f>
        <v>0</v>
      </c>
      <c r="C19" s="21">
        <f>'Staff time-OST'!B21</f>
        <v>0</v>
      </c>
      <c r="D19" s="21">
        <f>'Staff cost-OST'!G8*'Staff time-OST'!C21</f>
        <v>0</v>
      </c>
      <c r="E19" s="21">
        <f>'Staff cost-OST'!G9*'Staff time-OST'!D21</f>
        <v>0</v>
      </c>
      <c r="F19" s="21">
        <f>'Staff cost-OST'!G10*'Staff time-OST'!E21</f>
        <v>0</v>
      </c>
      <c r="G19" s="21">
        <f>'Staff cost-OST'!G11*'Staff time-OST'!F21</f>
        <v>0</v>
      </c>
      <c r="H19" s="21">
        <f>'Staff cost-OST'!G12*'Staff time-OST'!G21</f>
        <v>0</v>
      </c>
      <c r="I19" s="21">
        <f>'Staff cost-OST'!G13*'Staff time-OST'!H21</f>
        <v>0</v>
      </c>
      <c r="J19" s="21">
        <f>'Staff cost-OST'!G14*'Staff time-OST'!I21</f>
        <v>0</v>
      </c>
      <c r="K19" s="21">
        <f>'Staff cost-OST'!G15*'Staff time-OST'!J21</f>
        <v>0</v>
      </c>
      <c r="L19" s="21">
        <f>'Staff cost-OST'!G16*'Staff time-OST'!K21</f>
        <v>0</v>
      </c>
      <c r="M19" s="21">
        <f>'Staff cost-OST'!G17*'Staff time-OST'!L21</f>
        <v>0</v>
      </c>
      <c r="N19" s="21">
        <f t="shared" si="0"/>
        <v>0</v>
      </c>
      <c r="O19" s="22">
        <f t="shared" si="1"/>
        <v>0</v>
      </c>
    </row>
    <row r="20" spans="1:15" ht="15" x14ac:dyDescent="0.25">
      <c r="A20" s="21">
        <f>'Activity Classification'!B24</f>
        <v>0</v>
      </c>
      <c r="B20" s="37">
        <f>IFERROR('Activity Classification'!C24, "0%")</f>
        <v>0</v>
      </c>
      <c r="C20" s="21">
        <f>'Staff time-OST'!B22</f>
        <v>0</v>
      </c>
      <c r="D20" s="21">
        <f>'Staff cost-OST'!G8*'Staff time-OST'!C22</f>
        <v>0</v>
      </c>
      <c r="E20" s="21">
        <f>'Staff cost-OST'!G9*'Staff time-OST'!D22</f>
        <v>0</v>
      </c>
      <c r="F20" s="21">
        <f>'Staff cost-OST'!G10*'Staff time-OST'!E22</f>
        <v>0</v>
      </c>
      <c r="G20" s="21">
        <f>'Staff cost-OST'!G11*'Staff time-OST'!F22</f>
        <v>0</v>
      </c>
      <c r="H20" s="21">
        <f>'Staff cost-OST'!G12*'Staff time-OST'!G22</f>
        <v>0</v>
      </c>
      <c r="I20" s="21">
        <f>'Staff cost-OST'!G13*'Staff time-OST'!H22</f>
        <v>0</v>
      </c>
      <c r="J20" s="21">
        <f>'Staff cost-OST'!G14*'Staff time-OST'!I22</f>
        <v>0</v>
      </c>
      <c r="K20" s="21">
        <f>'Staff cost-OST'!G15*'Staff time-OST'!J22</f>
        <v>0</v>
      </c>
      <c r="L20" s="21">
        <f>'Staff cost-OST'!G16*'Staff time-OST'!K22</f>
        <v>0</v>
      </c>
      <c r="M20" s="21">
        <f>'Staff cost-OST'!G17*'Staff time-OST'!L22</f>
        <v>0</v>
      </c>
      <c r="N20" s="21">
        <f t="shared" si="0"/>
        <v>0</v>
      </c>
      <c r="O20" s="22">
        <f t="shared" si="1"/>
        <v>0</v>
      </c>
    </row>
    <row r="21" spans="1:15" ht="15" x14ac:dyDescent="0.25">
      <c r="A21" s="21">
        <f>'Activity Classification'!B25</f>
        <v>0</v>
      </c>
      <c r="B21" s="37">
        <f>IFERROR('Activity Classification'!C25, "0%")</f>
        <v>0</v>
      </c>
      <c r="C21" s="21">
        <f>'Staff time-OST'!B23</f>
        <v>0</v>
      </c>
      <c r="D21" s="21">
        <f>'Staff cost-OST'!G8*'Staff time-OST'!C23</f>
        <v>0</v>
      </c>
      <c r="E21" s="21">
        <f>'Staff cost-OST'!G9*'Staff time-OST'!D23</f>
        <v>0</v>
      </c>
      <c r="F21" s="21">
        <f>'Staff cost-OST'!G10*'Staff time-OST'!E23</f>
        <v>0</v>
      </c>
      <c r="G21" s="21">
        <f>'Staff cost-OST'!G11*'Staff time-OST'!F23</f>
        <v>0</v>
      </c>
      <c r="H21" s="21">
        <f>'Staff cost-OST'!G12*'Staff time-OST'!G23</f>
        <v>0</v>
      </c>
      <c r="I21" s="21">
        <f>'Staff cost-OST'!G13*'Staff time-OST'!H23</f>
        <v>0</v>
      </c>
      <c r="J21" s="21">
        <f>'Staff cost-OST'!G14*'Staff time-OST'!I23</f>
        <v>0</v>
      </c>
      <c r="K21" s="21">
        <f>'Staff cost-OST'!G15*'Staff time-OST'!J23</f>
        <v>0</v>
      </c>
      <c r="L21" s="21">
        <f>'Staff cost-OST'!G16*'Staff time-OST'!K23</f>
        <v>0</v>
      </c>
      <c r="M21" s="21">
        <f>'Staff cost-OST'!G17*'Staff time-OST'!L23</f>
        <v>0</v>
      </c>
      <c r="N21" s="21">
        <f t="shared" si="0"/>
        <v>0</v>
      </c>
      <c r="O21" s="22">
        <f t="shared" si="1"/>
        <v>0</v>
      </c>
    </row>
    <row r="22" spans="1:15" ht="15" x14ac:dyDescent="0.25">
      <c r="A22" s="21">
        <f>'Activity Classification'!B26</f>
        <v>0</v>
      </c>
      <c r="B22" s="37">
        <f>IFERROR('Activity Classification'!C26, "0%")</f>
        <v>0</v>
      </c>
      <c r="C22" s="21">
        <f>'Staff time-OST'!B24</f>
        <v>0</v>
      </c>
      <c r="D22" s="21">
        <f>'Staff cost-OST'!G8*'Staff time-OST'!C24</f>
        <v>0</v>
      </c>
      <c r="E22" s="21">
        <f>'Staff cost-OST'!G9*'Staff time-OST'!D24</f>
        <v>0</v>
      </c>
      <c r="F22" s="21">
        <f>'Staff cost-OST'!G10*'Staff time-OST'!E24</f>
        <v>0</v>
      </c>
      <c r="G22" s="21">
        <f>'Staff cost-OST'!G11*'Staff time-OST'!F24</f>
        <v>0</v>
      </c>
      <c r="H22" s="21">
        <f>'Staff cost-OST'!G12*'Staff time-OST'!G24</f>
        <v>0</v>
      </c>
      <c r="I22" s="21">
        <f>'Staff cost-OST'!G13*'Staff time-OST'!H24</f>
        <v>0</v>
      </c>
      <c r="J22" s="21">
        <f>'Staff cost-OST'!G14*'Staff time-OST'!I24</f>
        <v>0</v>
      </c>
      <c r="K22" s="21">
        <f>'Staff cost-OST'!G15*'Staff time-OST'!J24</f>
        <v>0</v>
      </c>
      <c r="L22" s="21">
        <f>'Staff cost-OST'!G16*'Staff time-OST'!K24</f>
        <v>0</v>
      </c>
      <c r="M22" s="21">
        <f>'Staff cost-OST'!G17*'Staff time-OST'!L24</f>
        <v>0</v>
      </c>
      <c r="N22" s="21">
        <f t="shared" si="0"/>
        <v>0</v>
      </c>
      <c r="O22" s="22">
        <f t="shared" si="1"/>
        <v>0</v>
      </c>
    </row>
    <row r="23" spans="1:15" ht="15" x14ac:dyDescent="0.25">
      <c r="A23" s="21">
        <f>'Activity Classification'!B27</f>
        <v>0</v>
      </c>
      <c r="B23" s="37">
        <f>IFERROR('Activity Classification'!C27, "0%")</f>
        <v>0</v>
      </c>
      <c r="C23" s="21">
        <f>'Staff time-OST'!B25</f>
        <v>0</v>
      </c>
      <c r="D23" s="21">
        <f>'Staff cost-OST'!G8*'Staff time-OST'!C25</f>
        <v>0</v>
      </c>
      <c r="E23" s="21">
        <f>'Staff cost-OST'!G9*'Staff time-OST'!D25</f>
        <v>0</v>
      </c>
      <c r="F23" s="21">
        <f>'Staff cost-OST'!G10*'Staff time-OST'!E25</f>
        <v>0</v>
      </c>
      <c r="G23" s="21">
        <f>'Staff cost-OST'!G11*'Staff time-OST'!F25</f>
        <v>0</v>
      </c>
      <c r="H23" s="21">
        <f>'Staff cost-OST'!G12*'Staff time-OST'!G25</f>
        <v>0</v>
      </c>
      <c r="I23" s="21">
        <f>'Staff cost-OST'!G13*'Staff time-OST'!H25</f>
        <v>0</v>
      </c>
      <c r="J23" s="21">
        <f>'Staff cost-OST'!G14*'Staff time-OST'!I25</f>
        <v>0</v>
      </c>
      <c r="K23" s="21">
        <f>'Staff cost-OST'!G15*'Staff time-OST'!J25</f>
        <v>0</v>
      </c>
      <c r="L23" s="21">
        <f>'Staff cost-OST'!G16*'Staff time-OST'!K25</f>
        <v>0</v>
      </c>
      <c r="M23" s="21">
        <f>'Staff cost-OST'!G17*'Staff time-OST'!L25</f>
        <v>0</v>
      </c>
      <c r="N23" s="21">
        <f t="shared" si="0"/>
        <v>0</v>
      </c>
      <c r="O23" s="22">
        <f t="shared" si="1"/>
        <v>0</v>
      </c>
    </row>
    <row r="24" spans="1:15" ht="15" x14ac:dyDescent="0.25">
      <c r="A24" s="21">
        <f>'Activity Classification'!B28</f>
        <v>0</v>
      </c>
      <c r="B24" s="37">
        <f>IFERROR('Activity Classification'!C28, "0%")</f>
        <v>0</v>
      </c>
      <c r="C24" s="21">
        <f>'Staff time-OST'!B26</f>
        <v>0</v>
      </c>
      <c r="D24" s="21">
        <f>'Staff cost-OST'!G8*'Staff time-OST'!C26</f>
        <v>0</v>
      </c>
      <c r="E24" s="21">
        <f>'Staff cost-OST'!G9*'Staff time-OST'!D26</f>
        <v>0</v>
      </c>
      <c r="F24" s="21">
        <f>'Staff cost-OST'!G10*'Staff time-OST'!E26</f>
        <v>0</v>
      </c>
      <c r="G24" s="21">
        <f>'Staff cost-OST'!G11*'Staff time-OST'!F26</f>
        <v>0</v>
      </c>
      <c r="H24" s="21">
        <f>'Staff cost-OST'!G12*'Staff time-OST'!G26</f>
        <v>0</v>
      </c>
      <c r="I24" s="21">
        <f>'Staff cost-OST'!G13*'Staff time-OST'!H26</f>
        <v>0</v>
      </c>
      <c r="J24" s="21">
        <f>'Staff cost-OST'!G14*'Staff time-OST'!I26</f>
        <v>0</v>
      </c>
      <c r="K24" s="21">
        <f>'Staff cost-OST'!G15*'Staff time-OST'!J26</f>
        <v>0</v>
      </c>
      <c r="L24" s="21">
        <f>'Staff cost-OST'!G16*'Staff time-OST'!K26</f>
        <v>0</v>
      </c>
      <c r="M24" s="21">
        <f>'Staff cost-OST'!G17*'Staff time-OST'!L26</f>
        <v>0</v>
      </c>
      <c r="N24" s="21">
        <f t="shared" si="0"/>
        <v>0</v>
      </c>
      <c r="O24" s="22">
        <f t="shared" si="1"/>
        <v>0</v>
      </c>
    </row>
    <row r="25" spans="1:15" ht="15" x14ac:dyDescent="0.25">
      <c r="A25" s="21">
        <f>'Activity Classification'!B29</f>
        <v>0</v>
      </c>
      <c r="B25" s="37">
        <f>IFERROR('Activity Classification'!C29, "0%")</f>
        <v>0</v>
      </c>
      <c r="C25" s="21">
        <f>'Staff time-OST'!B27</f>
        <v>0</v>
      </c>
      <c r="D25" s="21">
        <f>'Staff cost-OST'!G8*'Staff time-OST'!C27</f>
        <v>0</v>
      </c>
      <c r="E25" s="21">
        <f>'Staff cost-OST'!G9*'Staff time-OST'!D27</f>
        <v>0</v>
      </c>
      <c r="F25" s="21">
        <f>'Staff cost-OST'!G10*'Staff time-OST'!E27</f>
        <v>0</v>
      </c>
      <c r="G25" s="21">
        <f>'Staff cost-OST'!G11*'Staff time-OST'!F27</f>
        <v>0</v>
      </c>
      <c r="H25" s="21">
        <f>'Staff cost-OST'!G12*'Staff time-OST'!G27</f>
        <v>0</v>
      </c>
      <c r="I25" s="21">
        <f>'Staff cost-OST'!G13*'Staff time-OST'!H27</f>
        <v>0</v>
      </c>
      <c r="J25" s="21">
        <f>'Staff cost-OST'!G14*'Staff time-OST'!I27</f>
        <v>0</v>
      </c>
      <c r="K25" s="21">
        <f>'Staff cost-OST'!G15*'Staff time-OST'!J27</f>
        <v>0</v>
      </c>
      <c r="L25" s="21">
        <f>'Staff cost-OST'!G16*'Staff time-OST'!K27</f>
        <v>0</v>
      </c>
      <c r="M25" s="21">
        <f>'Staff cost-OST'!G17*'Staff time-OST'!L27</f>
        <v>0</v>
      </c>
      <c r="N25" s="21">
        <f t="shared" si="0"/>
        <v>0</v>
      </c>
      <c r="O25" s="22">
        <f t="shared" si="1"/>
        <v>0</v>
      </c>
    </row>
    <row r="26" spans="1:15" ht="15" x14ac:dyDescent="0.25">
      <c r="A26" s="21">
        <f>'Activity Classification'!B30</f>
        <v>0</v>
      </c>
      <c r="B26" s="37">
        <f>IFERROR('Activity Classification'!C30, "0%")</f>
        <v>0</v>
      </c>
      <c r="C26" s="21">
        <f>'Staff time-OST'!B28</f>
        <v>0</v>
      </c>
      <c r="D26" s="21">
        <f>'Staff cost-OST'!G8*'Staff time-OST'!C28</f>
        <v>0</v>
      </c>
      <c r="E26" s="21">
        <f>'Staff cost-OST'!G9*'Staff time-OST'!D28</f>
        <v>0</v>
      </c>
      <c r="F26" s="21">
        <f>'Staff cost-OST'!G10*'Staff time-OST'!E28</f>
        <v>0</v>
      </c>
      <c r="G26" s="21">
        <f>'Staff cost-OST'!G11*'Staff time-OST'!F28</f>
        <v>0</v>
      </c>
      <c r="H26" s="21">
        <f>'Staff cost-OST'!G12*'Staff time-OST'!G28</f>
        <v>0</v>
      </c>
      <c r="I26" s="21">
        <f>'Staff cost-OST'!G13*'Staff time-OST'!H28</f>
        <v>0</v>
      </c>
      <c r="J26" s="21">
        <f>'Staff cost-OST'!G14*'Staff time-OST'!I28</f>
        <v>0</v>
      </c>
      <c r="K26" s="21">
        <f>'Staff cost-OST'!G15*'Staff time-OST'!J28</f>
        <v>0</v>
      </c>
      <c r="L26" s="21">
        <f>'Staff cost-OST'!G16*'Staff time-OST'!K28</f>
        <v>0</v>
      </c>
      <c r="M26" s="21">
        <f>'Staff cost-OST'!G17*'Staff time-OST'!L28</f>
        <v>0</v>
      </c>
      <c r="N26" s="21">
        <f t="shared" si="0"/>
        <v>0</v>
      </c>
      <c r="O26" s="22">
        <f t="shared" si="1"/>
        <v>0</v>
      </c>
    </row>
    <row r="27" spans="1:15" ht="15.75" customHeight="1" x14ac:dyDescent="0.2">
      <c r="A27" s="257" t="s">
        <v>33</v>
      </c>
      <c r="B27" s="258"/>
      <c r="C27" s="258"/>
      <c r="D27" s="258"/>
      <c r="E27" s="258"/>
      <c r="F27" s="258"/>
      <c r="G27" s="258"/>
      <c r="H27" s="258"/>
      <c r="I27" s="258"/>
      <c r="J27" s="258"/>
      <c r="K27" s="258"/>
      <c r="L27" s="258"/>
      <c r="M27" s="258"/>
      <c r="N27" s="258"/>
      <c r="O27" s="259"/>
    </row>
    <row r="28" spans="1:15" ht="15" x14ac:dyDescent="0.25">
      <c r="A28" s="21">
        <f>'Activity Classification'!B32</f>
        <v>0</v>
      </c>
      <c r="B28" s="37">
        <f>IFERROR('Activity Classification'!C32, "0%")</f>
        <v>0</v>
      </c>
      <c r="C28" s="21">
        <f>'Staff time-OST'!B30</f>
        <v>0</v>
      </c>
      <c r="D28" s="21">
        <f>'Staff cost-OST'!G8*'Staff time-OST'!C30</f>
        <v>0</v>
      </c>
      <c r="E28" s="21">
        <f>'Staff cost-OST'!G9*'Staff time-OST'!D30</f>
        <v>0</v>
      </c>
      <c r="F28" s="21">
        <f>'Staff cost-OST'!G10*'Staff time-OST'!E30</f>
        <v>0</v>
      </c>
      <c r="G28" s="21">
        <f>'Staff cost-OST'!G11*'Staff time-OST'!F30</f>
        <v>0</v>
      </c>
      <c r="H28" s="21">
        <f>'Staff cost-OST'!G12*'Staff time-OST'!G30</f>
        <v>0</v>
      </c>
      <c r="I28" s="21">
        <f>'Staff cost-OST'!G13*'Staff time-OST'!H30</f>
        <v>0</v>
      </c>
      <c r="J28" s="21">
        <f>'Staff cost-OST'!G14*'Staff time-OST'!I30</f>
        <v>0</v>
      </c>
      <c r="K28" s="21">
        <f>'Staff cost-OST'!G15*'Staff time-OST'!J30</f>
        <v>0</v>
      </c>
      <c r="L28" s="21">
        <f>'Staff cost-OST'!G16*'Staff time-OST'!K30</f>
        <v>0</v>
      </c>
      <c r="M28" s="21">
        <f>'Staff cost-OST'!G17*'Staff time-OST'!L30</f>
        <v>0</v>
      </c>
      <c r="N28" s="21">
        <f t="shared" si="0"/>
        <v>0</v>
      </c>
      <c r="O28" s="22">
        <f t="shared" si="1"/>
        <v>0</v>
      </c>
    </row>
    <row r="29" spans="1:15" ht="15" x14ac:dyDescent="0.25">
      <c r="A29" s="21">
        <f>'Activity Classification'!B33</f>
        <v>0</v>
      </c>
      <c r="B29" s="37">
        <f>IFERROR('Activity Classification'!C33, "0%")</f>
        <v>0</v>
      </c>
      <c r="C29" s="21">
        <f>'Staff time-OST'!B31</f>
        <v>0</v>
      </c>
      <c r="D29" s="21">
        <f>'Staff cost-OST'!G8*'Staff time-OST'!C31</f>
        <v>0</v>
      </c>
      <c r="E29" s="21">
        <f>'Staff cost-OST'!G9*'Staff time-OST'!D31</f>
        <v>0</v>
      </c>
      <c r="F29" s="21">
        <f>'Staff cost-OST'!G10*'Staff time-OST'!E31</f>
        <v>0</v>
      </c>
      <c r="G29" s="21">
        <f>'Staff cost-OST'!G11*'Staff time-OST'!F31</f>
        <v>0</v>
      </c>
      <c r="H29" s="21">
        <f>'Staff cost-OST'!G12*'Staff time-OST'!G31</f>
        <v>0</v>
      </c>
      <c r="I29" s="21">
        <f>'Staff cost-OST'!G13*'Staff time-OST'!H31</f>
        <v>0</v>
      </c>
      <c r="J29" s="21">
        <f>'Staff cost-OST'!G14*'Staff time-OST'!I31</f>
        <v>0</v>
      </c>
      <c r="K29" s="21">
        <f>'Staff cost-OST'!G15*'Staff time-OST'!J31</f>
        <v>0</v>
      </c>
      <c r="L29" s="21">
        <f>'Staff cost-OST'!G16*'Staff time-OST'!K31</f>
        <v>0</v>
      </c>
      <c r="M29" s="21">
        <f>'Staff cost-OST'!G17*'Staff time-OST'!L31</f>
        <v>0</v>
      </c>
      <c r="N29" s="21">
        <f t="shared" si="0"/>
        <v>0</v>
      </c>
      <c r="O29" s="22">
        <f t="shared" si="1"/>
        <v>0</v>
      </c>
    </row>
    <row r="30" spans="1:15" ht="15" x14ac:dyDescent="0.25">
      <c r="A30" s="21">
        <f>'Activity Classification'!B34</f>
        <v>0</v>
      </c>
      <c r="B30" s="37">
        <f>IFERROR('Activity Classification'!C34, "0%")</f>
        <v>0</v>
      </c>
      <c r="C30" s="21">
        <f>'Staff time-OST'!B32</f>
        <v>0</v>
      </c>
      <c r="D30" s="21">
        <f>'Staff cost-OST'!G8*'Staff time-OST'!C32</f>
        <v>0</v>
      </c>
      <c r="E30" s="21">
        <f>'Staff cost-OST'!G9*'Staff time-OST'!D32</f>
        <v>0</v>
      </c>
      <c r="F30" s="21">
        <f>'Staff cost-OST'!G10*'Staff time-OST'!E32</f>
        <v>0</v>
      </c>
      <c r="G30" s="21">
        <f>'Staff cost-OST'!G11*'Staff time-OST'!F32</f>
        <v>0</v>
      </c>
      <c r="H30" s="21">
        <f>'Staff cost-OST'!G12*'Staff time-OST'!G32</f>
        <v>0</v>
      </c>
      <c r="I30" s="21">
        <f>'Staff cost-OST'!G13*'Staff time-OST'!H32</f>
        <v>0</v>
      </c>
      <c r="J30" s="21">
        <f>'Staff cost-OST'!G14*'Staff time-OST'!I32</f>
        <v>0</v>
      </c>
      <c r="K30" s="21">
        <f>'Staff cost-OST'!G15*'Staff time-OST'!J32</f>
        <v>0</v>
      </c>
      <c r="L30" s="21">
        <f>'Staff cost-OST'!G16*'Staff time-OST'!K32</f>
        <v>0</v>
      </c>
      <c r="M30" s="21">
        <f>'Staff cost-OST'!G17*'Staff time-OST'!L32</f>
        <v>0</v>
      </c>
      <c r="N30" s="21">
        <f t="shared" si="0"/>
        <v>0</v>
      </c>
      <c r="O30" s="22">
        <f t="shared" si="1"/>
        <v>0</v>
      </c>
    </row>
    <row r="31" spans="1:15" ht="15" x14ac:dyDescent="0.25">
      <c r="A31" s="21">
        <f>'Activity Classification'!B35</f>
        <v>0</v>
      </c>
      <c r="B31" s="37">
        <f>IFERROR('Activity Classification'!C35, "0%")</f>
        <v>0</v>
      </c>
      <c r="C31" s="21">
        <f>'Staff time-OST'!B33</f>
        <v>0</v>
      </c>
      <c r="D31" s="21">
        <f>'Staff cost-OST'!G8*'Staff time-OST'!C33</f>
        <v>0</v>
      </c>
      <c r="E31" s="21">
        <f>'Staff cost-OST'!G9*'Staff time-OST'!D33</f>
        <v>0</v>
      </c>
      <c r="F31" s="21">
        <f>'Staff cost-OST'!G10*'Staff time-OST'!E33</f>
        <v>0</v>
      </c>
      <c r="G31" s="21">
        <f>'Staff cost-OST'!G11*'Staff time-OST'!F33</f>
        <v>0</v>
      </c>
      <c r="H31" s="21">
        <f>'Staff cost-OST'!G12*'Staff time-OST'!G33</f>
        <v>0</v>
      </c>
      <c r="I31" s="21">
        <f>'Staff cost-OST'!G13*'Staff time-OST'!H33</f>
        <v>0</v>
      </c>
      <c r="J31" s="21">
        <f>'Staff cost-OST'!G14*'Staff time-OST'!I33</f>
        <v>0</v>
      </c>
      <c r="K31" s="21">
        <f>'Staff cost-OST'!G15*'Staff time-OST'!J33</f>
        <v>0</v>
      </c>
      <c r="L31" s="21">
        <f>'Staff cost-OST'!G16*'Staff time-OST'!K33</f>
        <v>0</v>
      </c>
      <c r="M31" s="21">
        <f>'Staff cost-OST'!G17*'Staff time-OST'!L33</f>
        <v>0</v>
      </c>
      <c r="N31" s="21">
        <f t="shared" si="0"/>
        <v>0</v>
      </c>
      <c r="O31" s="22">
        <f t="shared" si="1"/>
        <v>0</v>
      </c>
    </row>
    <row r="32" spans="1:15" ht="15" x14ac:dyDescent="0.25">
      <c r="A32" s="21">
        <f>'Activity Classification'!B36</f>
        <v>0</v>
      </c>
      <c r="B32" s="37">
        <f>IFERROR('Activity Classification'!C36, "0%")</f>
        <v>0</v>
      </c>
      <c r="C32" s="21">
        <f>'Staff time-OST'!B34</f>
        <v>0</v>
      </c>
      <c r="D32" s="21">
        <f>'Staff cost-OST'!G8*'Staff time-OST'!C34</f>
        <v>0</v>
      </c>
      <c r="E32" s="21">
        <f>'Staff cost-OST'!G9*'Staff time-OST'!D34</f>
        <v>0</v>
      </c>
      <c r="F32" s="21">
        <f>'Staff cost-OST'!G10*'Staff time-OST'!E34</f>
        <v>0</v>
      </c>
      <c r="G32" s="21">
        <f>'Staff cost-OST'!G11*'Staff time-OST'!F34</f>
        <v>0</v>
      </c>
      <c r="H32" s="21">
        <f>'Staff cost-OST'!G12*'Staff time-OST'!G34</f>
        <v>0</v>
      </c>
      <c r="I32" s="21">
        <f>'Staff cost-OST'!G13*'Staff time-OST'!H34</f>
        <v>0</v>
      </c>
      <c r="J32" s="21">
        <f>'Staff cost-OST'!G14*'Staff time-OST'!I34</f>
        <v>0</v>
      </c>
      <c r="K32" s="21">
        <f>'Staff cost-OST'!G15*'Staff time-OST'!J34</f>
        <v>0</v>
      </c>
      <c r="L32" s="21">
        <f>'Staff cost-OST'!G16*'Staff time-OST'!K34</f>
        <v>0</v>
      </c>
      <c r="M32" s="21">
        <f>'Staff cost-OST'!G17*'Staff time-OST'!L34</f>
        <v>0</v>
      </c>
      <c r="N32" s="21">
        <f t="shared" si="0"/>
        <v>0</v>
      </c>
      <c r="O32" s="22">
        <f t="shared" si="1"/>
        <v>0</v>
      </c>
    </row>
    <row r="33" spans="1:15" ht="15" x14ac:dyDescent="0.25">
      <c r="A33" s="21">
        <f>'Activity Classification'!B37</f>
        <v>0</v>
      </c>
      <c r="B33" s="37">
        <f>IFERROR('Activity Classification'!C37, "0%")</f>
        <v>0</v>
      </c>
      <c r="C33" s="21">
        <f>'Staff time-OST'!B35</f>
        <v>0</v>
      </c>
      <c r="D33" s="21">
        <f>'Staff cost-OST'!G8*'Staff time-OST'!C35</f>
        <v>0</v>
      </c>
      <c r="E33" s="21">
        <f>'Staff cost-OST'!G9*'Staff time-OST'!D35</f>
        <v>0</v>
      </c>
      <c r="F33" s="21">
        <f>'Staff cost-OST'!G10*'Staff time-OST'!E35</f>
        <v>0</v>
      </c>
      <c r="G33" s="21">
        <f>'Staff cost-OST'!G11*'Staff time-OST'!F35</f>
        <v>0</v>
      </c>
      <c r="H33" s="21">
        <f>'Staff cost-OST'!G12*'Staff time-OST'!G35</f>
        <v>0</v>
      </c>
      <c r="I33" s="21">
        <f>'Staff cost-OST'!G13*'Staff time-OST'!H35</f>
        <v>0</v>
      </c>
      <c r="J33" s="21">
        <f>'Staff cost-OST'!G14*'Staff time-OST'!I35</f>
        <v>0</v>
      </c>
      <c r="K33" s="21">
        <f>'Staff cost-OST'!G15*'Staff time-OST'!J35</f>
        <v>0</v>
      </c>
      <c r="L33" s="21">
        <f>'Staff cost-OST'!G16*'Staff time-OST'!K35</f>
        <v>0</v>
      </c>
      <c r="M33" s="21">
        <f>'Staff cost-OST'!G17*'Staff time-OST'!L35</f>
        <v>0</v>
      </c>
      <c r="N33" s="21">
        <f t="shared" si="0"/>
        <v>0</v>
      </c>
      <c r="O33" s="22">
        <f t="shared" si="1"/>
        <v>0</v>
      </c>
    </row>
    <row r="34" spans="1:15" ht="15" x14ac:dyDescent="0.25">
      <c r="A34" s="21">
        <f>'Activity Classification'!B38</f>
        <v>0</v>
      </c>
      <c r="B34" s="37">
        <f>IFERROR('Activity Classification'!C38, "0%")</f>
        <v>0</v>
      </c>
      <c r="C34" s="21">
        <f>'Staff time-OST'!B36</f>
        <v>0</v>
      </c>
      <c r="D34" s="21">
        <f>'Staff cost-OST'!G8*'Staff time-OST'!C36</f>
        <v>0</v>
      </c>
      <c r="E34" s="21">
        <f>'Staff cost-OST'!G9*'Staff time-OST'!D36</f>
        <v>0</v>
      </c>
      <c r="F34" s="21">
        <f>'Staff cost-OST'!G10*'Staff time-OST'!E36</f>
        <v>0</v>
      </c>
      <c r="G34" s="21">
        <f>'Staff cost-OST'!G11*'Staff time-OST'!F36</f>
        <v>0</v>
      </c>
      <c r="H34" s="21">
        <f>'Staff cost-OST'!G12*'Staff time-OST'!G36</f>
        <v>0</v>
      </c>
      <c r="I34" s="21">
        <f>'Staff cost-OST'!G13*'Staff time-OST'!H36</f>
        <v>0</v>
      </c>
      <c r="J34" s="21">
        <f>'Staff cost-OST'!G14*'Staff time-OST'!I36</f>
        <v>0</v>
      </c>
      <c r="K34" s="21">
        <f>'Staff cost-OST'!G15*'Staff time-OST'!J36</f>
        <v>0</v>
      </c>
      <c r="L34" s="21">
        <f>'Staff cost-OST'!G16*'Staff time-OST'!K36</f>
        <v>0</v>
      </c>
      <c r="M34" s="21">
        <f>'Staff cost-OST'!G17*'Staff time-OST'!L36</f>
        <v>0</v>
      </c>
      <c r="N34" s="21">
        <f t="shared" si="0"/>
        <v>0</v>
      </c>
      <c r="O34" s="22">
        <f t="shared" si="1"/>
        <v>0</v>
      </c>
    </row>
    <row r="35" spans="1:15" ht="15" x14ac:dyDescent="0.25">
      <c r="A35" s="21">
        <f>'Activity Classification'!B39</f>
        <v>0</v>
      </c>
      <c r="B35" s="37">
        <f>IFERROR('Activity Classification'!C39, "0%")</f>
        <v>0</v>
      </c>
      <c r="C35" s="21">
        <f>'Staff time-OST'!B37</f>
        <v>0</v>
      </c>
      <c r="D35" s="21">
        <f>'Staff cost-OST'!G8*'Staff time-OST'!C37</f>
        <v>0</v>
      </c>
      <c r="E35" s="21">
        <f>'Staff cost-OST'!G9*'Staff time-OST'!D37</f>
        <v>0</v>
      </c>
      <c r="F35" s="21">
        <f>'Staff cost-OST'!G10*'Staff time-OST'!E37</f>
        <v>0</v>
      </c>
      <c r="G35" s="21">
        <f>'Staff cost-OST'!G11*'Staff time-OST'!F37</f>
        <v>0</v>
      </c>
      <c r="H35" s="21">
        <f>'Staff cost-OST'!G12*'Staff time-OST'!G37</f>
        <v>0</v>
      </c>
      <c r="I35" s="21">
        <f>'Staff cost-OST'!G13*'Staff time-OST'!H37</f>
        <v>0</v>
      </c>
      <c r="J35" s="21">
        <f>'Staff cost-OST'!G14*'Staff time-OST'!I37</f>
        <v>0</v>
      </c>
      <c r="K35" s="21">
        <f>'Staff cost-OST'!G15*'Staff time-OST'!J37</f>
        <v>0</v>
      </c>
      <c r="L35" s="21">
        <f>'Staff cost-OST'!G16*'Staff time-OST'!K37</f>
        <v>0</v>
      </c>
      <c r="M35" s="21">
        <f>'Staff cost-OST'!G17*'Staff time-OST'!L37</f>
        <v>0</v>
      </c>
      <c r="N35" s="21">
        <f t="shared" si="0"/>
        <v>0</v>
      </c>
      <c r="O35" s="22">
        <f t="shared" si="1"/>
        <v>0</v>
      </c>
    </row>
    <row r="36" spans="1:15" ht="15" x14ac:dyDescent="0.25">
      <c r="A36" s="21">
        <f>'Activity Classification'!B40</f>
        <v>0</v>
      </c>
      <c r="B36" s="37">
        <f>IFERROR('Activity Classification'!C40, "0%")</f>
        <v>0</v>
      </c>
      <c r="C36" s="21">
        <f>'Staff time-OST'!B38</f>
        <v>0</v>
      </c>
      <c r="D36" s="21">
        <f>'Staff cost-OST'!G8*'Staff time-OST'!C38</f>
        <v>0</v>
      </c>
      <c r="E36" s="21">
        <f>'Staff cost-OST'!G9*'Staff time-OST'!D38</f>
        <v>0</v>
      </c>
      <c r="F36" s="21">
        <f>'Staff cost-OST'!G10*'Staff time-OST'!E38</f>
        <v>0</v>
      </c>
      <c r="G36" s="21">
        <f>'Staff cost-OST'!G11*'Staff time-OST'!F38</f>
        <v>0</v>
      </c>
      <c r="H36" s="21">
        <f>'Staff cost-OST'!G12*'Staff time-OST'!G38</f>
        <v>0</v>
      </c>
      <c r="I36" s="21">
        <f>'Staff cost-OST'!G13*'Staff time-OST'!H38</f>
        <v>0</v>
      </c>
      <c r="J36" s="21">
        <f>'Staff cost-OST'!G14*'Staff time-OST'!I38</f>
        <v>0</v>
      </c>
      <c r="K36" s="21">
        <f>'Staff cost-OST'!G15*'Staff time-OST'!J38</f>
        <v>0</v>
      </c>
      <c r="L36" s="21">
        <f>'Staff cost-OST'!G16*'Staff time-OST'!K38</f>
        <v>0</v>
      </c>
      <c r="M36" s="21">
        <f>'Staff cost-OST'!G17*'Staff time-OST'!L38</f>
        <v>0</v>
      </c>
      <c r="N36" s="21">
        <f t="shared" si="0"/>
        <v>0</v>
      </c>
      <c r="O36" s="22">
        <f t="shared" si="1"/>
        <v>0</v>
      </c>
    </row>
    <row r="37" spans="1:15" ht="15" x14ac:dyDescent="0.25">
      <c r="A37" s="21">
        <f>'Activity Classification'!B41</f>
        <v>0</v>
      </c>
      <c r="B37" s="37">
        <f>IFERROR('Activity Classification'!C41, "0%")</f>
        <v>0</v>
      </c>
      <c r="C37" s="21">
        <f>'Staff time-OST'!B39</f>
        <v>0</v>
      </c>
      <c r="D37" s="21">
        <f>'Staff cost-OST'!G8*'Staff time-OST'!C39</f>
        <v>0</v>
      </c>
      <c r="E37" s="21">
        <f>'Staff cost-OST'!G9*'Staff time-OST'!D39</f>
        <v>0</v>
      </c>
      <c r="F37" s="21">
        <f>'Staff cost-OST'!G10*'Staff time-OST'!E39</f>
        <v>0</v>
      </c>
      <c r="G37" s="21">
        <f>'Staff cost-OST'!G11*'Staff time-OST'!F39</f>
        <v>0</v>
      </c>
      <c r="H37" s="21">
        <f>'Staff cost-OST'!G12*'Staff time-OST'!G39</f>
        <v>0</v>
      </c>
      <c r="I37" s="21">
        <f>'Staff cost-OST'!G13*'Staff time-OST'!H39</f>
        <v>0</v>
      </c>
      <c r="J37" s="21">
        <f>'Staff cost-OST'!G14*'Staff time-OST'!I39</f>
        <v>0</v>
      </c>
      <c r="K37" s="21">
        <f>'Staff cost-OST'!G15*'Staff time-OST'!J39</f>
        <v>0</v>
      </c>
      <c r="L37" s="21">
        <f>'Staff cost-OST'!G16*'Staff time-OST'!K39</f>
        <v>0</v>
      </c>
      <c r="M37" s="21">
        <f>'Staff cost-OST'!G17*'Staff time-OST'!L39</f>
        <v>0</v>
      </c>
      <c r="N37" s="21">
        <f t="shared" si="0"/>
        <v>0</v>
      </c>
      <c r="O37" s="22">
        <f t="shared" si="1"/>
        <v>0</v>
      </c>
    </row>
    <row r="38" spans="1:15" ht="15" x14ac:dyDescent="0.25">
      <c r="A38" s="21">
        <f>'Activity Classification'!B42</f>
        <v>0</v>
      </c>
      <c r="B38" s="37">
        <f>IFERROR('Activity Classification'!C42, "0%")</f>
        <v>0</v>
      </c>
      <c r="C38" s="21">
        <f>'Staff time-OST'!B40</f>
        <v>0</v>
      </c>
      <c r="D38" s="21">
        <f>'Staff cost-OST'!G8*'Staff time-OST'!C40</f>
        <v>0</v>
      </c>
      <c r="E38" s="21">
        <f>'Staff cost-OST'!G9*'Staff time-OST'!D40</f>
        <v>0</v>
      </c>
      <c r="F38" s="21">
        <f>'Staff cost-OST'!G10*'Staff time-OST'!E40</f>
        <v>0</v>
      </c>
      <c r="G38" s="21">
        <f>'Staff cost-OST'!G11*'Staff time-OST'!F40</f>
        <v>0</v>
      </c>
      <c r="H38" s="21">
        <f>'Staff cost-OST'!G12*'Staff time-OST'!G40</f>
        <v>0</v>
      </c>
      <c r="I38" s="21">
        <f>'Staff cost-OST'!G13*'Staff time-OST'!H40</f>
        <v>0</v>
      </c>
      <c r="J38" s="21">
        <f>'Staff cost-OST'!G14*'Staff time-OST'!I40</f>
        <v>0</v>
      </c>
      <c r="K38" s="21">
        <f>'Staff cost-OST'!G15*'Staff time-OST'!J40</f>
        <v>0</v>
      </c>
      <c r="L38" s="21">
        <f>'Staff cost-OST'!G16*'Staff time-OST'!K40</f>
        <v>0</v>
      </c>
      <c r="M38" s="21">
        <f>'Staff cost-OST'!G17*'Staff time-OST'!L40</f>
        <v>0</v>
      </c>
      <c r="N38" s="21">
        <f t="shared" si="0"/>
        <v>0</v>
      </c>
      <c r="O38" s="22">
        <f t="shared" si="1"/>
        <v>0</v>
      </c>
    </row>
    <row r="39" spans="1:15" ht="15" x14ac:dyDescent="0.25">
      <c r="A39" s="21">
        <f>'Activity Classification'!B43</f>
        <v>0</v>
      </c>
      <c r="B39" s="37">
        <f>IFERROR('Activity Classification'!C43, "0%")</f>
        <v>0</v>
      </c>
      <c r="C39" s="21">
        <f>'Staff time-OST'!B41</f>
        <v>0</v>
      </c>
      <c r="D39" s="21">
        <f>'Staff cost-OST'!G8*'Staff time-OST'!C41</f>
        <v>0</v>
      </c>
      <c r="E39" s="21">
        <f>'Staff cost-OST'!G9*'Staff time-OST'!D41</f>
        <v>0</v>
      </c>
      <c r="F39" s="21">
        <f>'Staff cost-OST'!G10*'Staff time-OST'!E41</f>
        <v>0</v>
      </c>
      <c r="G39" s="21">
        <f>'Staff cost-OST'!G11*'Staff time-OST'!F41</f>
        <v>0</v>
      </c>
      <c r="H39" s="21">
        <f>'Staff cost-OST'!G12*'Staff time-OST'!G41</f>
        <v>0</v>
      </c>
      <c r="I39" s="21">
        <f>'Staff cost-OST'!G13*'Staff time-OST'!H41</f>
        <v>0</v>
      </c>
      <c r="J39" s="21">
        <f>'Staff cost-OST'!G14*'Staff time-OST'!I41</f>
        <v>0</v>
      </c>
      <c r="K39" s="21">
        <f>'Staff cost-OST'!G15*'Staff time-OST'!J41</f>
        <v>0</v>
      </c>
      <c r="L39" s="21">
        <f>'Staff cost-OST'!G16*'Staff time-OST'!K41</f>
        <v>0</v>
      </c>
      <c r="M39" s="21">
        <f>'Staff cost-OST'!G17*'Staff time-OST'!L41</f>
        <v>0</v>
      </c>
      <c r="N39" s="21">
        <f t="shared" si="0"/>
        <v>0</v>
      </c>
      <c r="O39" s="22">
        <f t="shared" si="1"/>
        <v>0</v>
      </c>
    </row>
    <row r="40" spans="1:15" ht="15" x14ac:dyDescent="0.25">
      <c r="A40" s="21">
        <f>'Activity Classification'!B44</f>
        <v>0</v>
      </c>
      <c r="B40" s="37">
        <f>IFERROR('Activity Classification'!C44, "0%")</f>
        <v>0</v>
      </c>
      <c r="C40" s="21">
        <f>'Staff time-OST'!B42</f>
        <v>0</v>
      </c>
      <c r="D40" s="21">
        <f>'Staff cost-OST'!G8*'Staff time-OST'!C42</f>
        <v>0</v>
      </c>
      <c r="E40" s="21">
        <f>'Staff cost-OST'!G9*'Staff time-OST'!D42</f>
        <v>0</v>
      </c>
      <c r="F40" s="21">
        <f>'Staff cost-OST'!G10*'Staff time-OST'!E42</f>
        <v>0</v>
      </c>
      <c r="G40" s="21">
        <f>'Staff cost-OST'!G11*'Staff time-OST'!F42</f>
        <v>0</v>
      </c>
      <c r="H40" s="21">
        <f>'Staff cost-OST'!G12*'Staff time-OST'!G42</f>
        <v>0</v>
      </c>
      <c r="I40" s="21">
        <f>'Staff cost-OST'!G13*'Staff time-OST'!H42</f>
        <v>0</v>
      </c>
      <c r="J40" s="21">
        <f>'Staff cost-OST'!G14*'Staff time-OST'!I42</f>
        <v>0</v>
      </c>
      <c r="K40" s="21">
        <f>'Staff cost-OST'!G15*'Staff time-OST'!J42</f>
        <v>0</v>
      </c>
      <c r="L40" s="21">
        <f>'Staff cost-OST'!G16*'Staff time-OST'!K42</f>
        <v>0</v>
      </c>
      <c r="M40" s="21">
        <f>'Staff cost-OST'!G17*'Staff time-OST'!L42</f>
        <v>0</v>
      </c>
      <c r="N40" s="21">
        <f t="shared" si="0"/>
        <v>0</v>
      </c>
      <c r="O40" s="22">
        <f t="shared" si="1"/>
        <v>0</v>
      </c>
    </row>
    <row r="41" spans="1:15" ht="15" x14ac:dyDescent="0.25">
      <c r="A41" s="21">
        <f>'Activity Classification'!B45</f>
        <v>0</v>
      </c>
      <c r="B41" s="37">
        <f>IFERROR('Activity Classification'!C45, "0%")</f>
        <v>0</v>
      </c>
      <c r="C41" s="21">
        <f>'Staff time-OST'!B43</f>
        <v>0</v>
      </c>
      <c r="D41" s="21">
        <f>'Staff cost-OST'!G8*'Staff time-OST'!C43</f>
        <v>0</v>
      </c>
      <c r="E41" s="21">
        <f>'Staff cost-OST'!G9*'Staff time-OST'!D43</f>
        <v>0</v>
      </c>
      <c r="F41" s="21">
        <f>'Staff cost-OST'!G10*'Staff time-OST'!E43</f>
        <v>0</v>
      </c>
      <c r="G41" s="21">
        <f>'Staff cost-OST'!G11*'Staff time-OST'!F43</f>
        <v>0</v>
      </c>
      <c r="H41" s="21">
        <f>'Staff cost-OST'!G12*'Staff time-OST'!G43</f>
        <v>0</v>
      </c>
      <c r="I41" s="21">
        <f>'Staff cost-OST'!G13*'Staff time-OST'!H43</f>
        <v>0</v>
      </c>
      <c r="J41" s="21">
        <f>'Staff cost-OST'!G14*'Staff time-OST'!I43</f>
        <v>0</v>
      </c>
      <c r="K41" s="21">
        <f>'Staff cost-OST'!G15*'Staff time-OST'!J43</f>
        <v>0</v>
      </c>
      <c r="L41" s="21">
        <f>'Staff cost-OST'!G16*'Staff time-OST'!K43</f>
        <v>0</v>
      </c>
      <c r="M41" s="21">
        <f>'Staff cost-OST'!G17*'Staff time-OST'!L43</f>
        <v>0</v>
      </c>
      <c r="N41" s="21">
        <f t="shared" si="0"/>
        <v>0</v>
      </c>
      <c r="O41" s="22">
        <f t="shared" si="1"/>
        <v>0</v>
      </c>
    </row>
    <row r="42" spans="1:15" ht="15" x14ac:dyDescent="0.25">
      <c r="A42" s="21">
        <f>'Activity Classification'!B46</f>
        <v>0</v>
      </c>
      <c r="B42" s="37">
        <f>IFERROR('Activity Classification'!C46, "0%")</f>
        <v>0</v>
      </c>
      <c r="C42" s="21">
        <f>'Staff time-OST'!B44</f>
        <v>0</v>
      </c>
      <c r="D42" s="21">
        <f>'Staff cost-OST'!G8*'Staff time-OST'!C44</f>
        <v>0</v>
      </c>
      <c r="E42" s="21">
        <f>'Staff cost-OST'!G9*'Staff time-OST'!D44</f>
        <v>0</v>
      </c>
      <c r="F42" s="21">
        <f>'Staff cost-OST'!G10*'Staff time-OST'!E44</f>
        <v>0</v>
      </c>
      <c r="G42" s="21">
        <f>'Staff cost-OST'!G11*'Staff time-OST'!F44</f>
        <v>0</v>
      </c>
      <c r="H42" s="21">
        <f>'Staff cost-OST'!G12*'Staff time-OST'!G44</f>
        <v>0</v>
      </c>
      <c r="I42" s="21">
        <f>'Staff cost-OST'!G13*'Staff time-OST'!H44</f>
        <v>0</v>
      </c>
      <c r="J42" s="21">
        <f>'Staff cost-OST'!G14*'Staff time-OST'!I44</f>
        <v>0</v>
      </c>
      <c r="K42" s="21">
        <f>'Staff cost-OST'!G15*'Staff time-OST'!J44</f>
        <v>0</v>
      </c>
      <c r="L42" s="21">
        <f>'Staff cost-OST'!G16*'Staff time-OST'!K44</f>
        <v>0</v>
      </c>
      <c r="M42" s="21">
        <f>'Staff cost-OST'!G17*'Staff time-OST'!L44</f>
        <v>0</v>
      </c>
      <c r="N42" s="21">
        <f t="shared" si="0"/>
        <v>0</v>
      </c>
      <c r="O42" s="22">
        <f t="shared" si="1"/>
        <v>0</v>
      </c>
    </row>
    <row r="43" spans="1:15" ht="15" x14ac:dyDescent="0.25">
      <c r="A43" s="21">
        <f>'Activity Classification'!B47</f>
        <v>0</v>
      </c>
      <c r="B43" s="37">
        <f>IFERROR('Activity Classification'!C47, "0%")</f>
        <v>0</v>
      </c>
      <c r="C43" s="21">
        <f>'Staff time-OST'!B45</f>
        <v>0</v>
      </c>
      <c r="D43" s="21">
        <f>'Staff cost-OST'!G8*'Staff time-OST'!C45</f>
        <v>0</v>
      </c>
      <c r="E43" s="21">
        <f>'Staff cost-OST'!G9*'Staff time-OST'!D45</f>
        <v>0</v>
      </c>
      <c r="F43" s="21">
        <f>'Staff cost-OST'!G10*'Staff time-OST'!E45</f>
        <v>0</v>
      </c>
      <c r="G43" s="21">
        <f>'Staff cost-OST'!G11*'Staff time-OST'!F45</f>
        <v>0</v>
      </c>
      <c r="H43" s="21">
        <f>'Staff cost-OST'!G12*'Staff time-OST'!G45</f>
        <v>0</v>
      </c>
      <c r="I43" s="21">
        <f>'Staff cost-OST'!G13*'Staff time-OST'!H45</f>
        <v>0</v>
      </c>
      <c r="J43" s="21">
        <f>'Staff cost-OST'!G14*'Staff time-OST'!I45</f>
        <v>0</v>
      </c>
      <c r="K43" s="21">
        <f>'Staff cost-OST'!G15*'Staff time-OST'!J45</f>
        <v>0</v>
      </c>
      <c r="L43" s="21">
        <f>'Staff cost-OST'!G16*'Staff time-OST'!K45</f>
        <v>0</v>
      </c>
      <c r="M43" s="21">
        <f>'Staff cost-OST'!G17*'Staff time-OST'!L45</f>
        <v>0</v>
      </c>
      <c r="N43" s="21">
        <f t="shared" si="0"/>
        <v>0</v>
      </c>
      <c r="O43" s="22">
        <f t="shared" si="1"/>
        <v>0</v>
      </c>
    </row>
    <row r="44" spans="1:15" ht="15" x14ac:dyDescent="0.25">
      <c r="A44" s="21">
        <f>'Activity Classification'!B48</f>
        <v>0</v>
      </c>
      <c r="B44" s="37">
        <f>IFERROR('Activity Classification'!C48, "0%")</f>
        <v>0</v>
      </c>
      <c r="C44" s="21">
        <f>'Staff time-OST'!B46</f>
        <v>0</v>
      </c>
      <c r="D44" s="21">
        <f>'Staff cost-OST'!G8*'Staff time-OST'!C46</f>
        <v>0</v>
      </c>
      <c r="E44" s="21">
        <f>'Staff cost-OST'!G9*'Staff time-OST'!D46</f>
        <v>0</v>
      </c>
      <c r="F44" s="21">
        <f>'Staff cost-OST'!G10*'Staff time-OST'!E46</f>
        <v>0</v>
      </c>
      <c r="G44" s="21">
        <f>'Staff cost-OST'!G11*'Staff time-OST'!F46</f>
        <v>0</v>
      </c>
      <c r="H44" s="21">
        <f>'Staff cost-OST'!G12*'Staff time-OST'!G46</f>
        <v>0</v>
      </c>
      <c r="I44" s="21">
        <f>'Staff cost-OST'!G13*'Staff time-OST'!H46</f>
        <v>0</v>
      </c>
      <c r="J44" s="21">
        <f>'Staff cost-OST'!G14*'Staff time-OST'!I46</f>
        <v>0</v>
      </c>
      <c r="K44" s="21">
        <f>'Staff cost-OST'!G15*'Staff time-OST'!J46</f>
        <v>0</v>
      </c>
      <c r="L44" s="21">
        <f>'Staff cost-OST'!G16*'Staff time-OST'!K46</f>
        <v>0</v>
      </c>
      <c r="M44" s="21">
        <f>'Staff cost-OST'!G17*'Staff time-OST'!L46</f>
        <v>0</v>
      </c>
      <c r="N44" s="21">
        <f t="shared" si="0"/>
        <v>0</v>
      </c>
      <c r="O44" s="22">
        <f t="shared" si="1"/>
        <v>0</v>
      </c>
    </row>
    <row r="45" spans="1:15" ht="15" x14ac:dyDescent="0.25">
      <c r="A45" s="21">
        <f>'Activity Classification'!B49</f>
        <v>0</v>
      </c>
      <c r="B45" s="37">
        <f>IFERROR('Activity Classification'!C49, "0%")</f>
        <v>0</v>
      </c>
      <c r="C45" s="21">
        <f>'Staff time-OST'!B47</f>
        <v>0</v>
      </c>
      <c r="D45" s="21">
        <f>'Staff cost-OST'!G8*'Staff time-OST'!C47</f>
        <v>0</v>
      </c>
      <c r="E45" s="21">
        <f>'Staff cost-OST'!G9*'Staff time-OST'!D47</f>
        <v>0</v>
      </c>
      <c r="F45" s="21">
        <f>'Staff cost-OST'!G10*'Staff time-OST'!E47</f>
        <v>0</v>
      </c>
      <c r="G45" s="21">
        <f>'Staff cost-OST'!G11*'Staff time-OST'!F47</f>
        <v>0</v>
      </c>
      <c r="H45" s="21">
        <f>'Staff cost-OST'!G12*'Staff time-OST'!G47</f>
        <v>0</v>
      </c>
      <c r="I45" s="21">
        <f>'Staff cost-OST'!G13*'Staff time-OST'!H47</f>
        <v>0</v>
      </c>
      <c r="J45" s="21">
        <f>'Staff cost-OST'!G14*'Staff time-OST'!I47</f>
        <v>0</v>
      </c>
      <c r="K45" s="21">
        <f>'Staff cost-OST'!G15*'Staff time-OST'!J47</f>
        <v>0</v>
      </c>
      <c r="L45" s="21">
        <f>'Staff cost-OST'!G16*'Staff time-OST'!K47</f>
        <v>0</v>
      </c>
      <c r="M45" s="21">
        <f>'Staff cost-OST'!G17*'Staff time-OST'!L47</f>
        <v>0</v>
      </c>
      <c r="N45" s="21">
        <f t="shared" si="0"/>
        <v>0</v>
      </c>
      <c r="O45" s="22">
        <f t="shared" si="1"/>
        <v>0</v>
      </c>
    </row>
    <row r="46" spans="1:15" ht="15" x14ac:dyDescent="0.25">
      <c r="A46" s="21">
        <f>'Activity Classification'!B50</f>
        <v>0</v>
      </c>
      <c r="B46" s="37">
        <f>IFERROR('Activity Classification'!C50, "0%")</f>
        <v>0</v>
      </c>
      <c r="C46" s="21">
        <f>'Staff time-OST'!B48</f>
        <v>0</v>
      </c>
      <c r="D46" s="21">
        <f>'Staff cost-OST'!G8*'Staff time-OST'!C48</f>
        <v>0</v>
      </c>
      <c r="E46" s="21">
        <f>'Staff cost-OST'!G9*'Staff time-OST'!D48</f>
        <v>0</v>
      </c>
      <c r="F46" s="21">
        <f>'Staff cost-OST'!G10*'Staff time-OST'!E48</f>
        <v>0</v>
      </c>
      <c r="G46" s="21">
        <f>'Staff cost-OST'!G11*'Staff time-OST'!F48</f>
        <v>0</v>
      </c>
      <c r="H46" s="21">
        <f>'Staff cost-OST'!G12*'Staff time-OST'!G48</f>
        <v>0</v>
      </c>
      <c r="I46" s="21">
        <f>'Staff cost-OST'!G13*'Staff time-OST'!H48</f>
        <v>0</v>
      </c>
      <c r="J46" s="21">
        <f>'Staff cost-OST'!G14*'Staff time-OST'!I48</f>
        <v>0</v>
      </c>
      <c r="K46" s="21">
        <f>'Staff cost-OST'!G15*'Staff time-OST'!J48</f>
        <v>0</v>
      </c>
      <c r="L46" s="21">
        <f>'Staff cost-OST'!G16*'Staff time-OST'!K48</f>
        <v>0</v>
      </c>
      <c r="M46" s="21">
        <f>'Staff cost-OST'!G17*'Staff time-OST'!L48</f>
        <v>0</v>
      </c>
      <c r="N46" s="21">
        <f t="shared" si="0"/>
        <v>0</v>
      </c>
      <c r="O46" s="22">
        <f t="shared" si="1"/>
        <v>0</v>
      </c>
    </row>
    <row r="47" spans="1:15" ht="15" x14ac:dyDescent="0.25">
      <c r="A47" s="21">
        <f>'Activity Classification'!B51</f>
        <v>0</v>
      </c>
      <c r="B47" s="37">
        <f>IFERROR('Activity Classification'!C51, "0%")</f>
        <v>0</v>
      </c>
      <c r="C47" s="21">
        <f>'Staff time-OST'!B49</f>
        <v>0</v>
      </c>
      <c r="D47" s="21">
        <f>'Staff cost-OST'!G8*'Staff time-OST'!C49</f>
        <v>0</v>
      </c>
      <c r="E47" s="21">
        <f>'Staff cost-OST'!G9*'Staff time-OST'!D49</f>
        <v>0</v>
      </c>
      <c r="F47" s="21">
        <f>'Staff cost-OST'!G10*'Staff time-OST'!E49</f>
        <v>0</v>
      </c>
      <c r="G47" s="21">
        <f>'Staff cost-OST'!G11*'Staff time-OST'!F49</f>
        <v>0</v>
      </c>
      <c r="H47" s="21">
        <f>'Staff cost-OST'!G12*'Staff time-OST'!G49</f>
        <v>0</v>
      </c>
      <c r="I47" s="21">
        <f>'Staff cost-OST'!G13*'Staff time-OST'!H49</f>
        <v>0</v>
      </c>
      <c r="J47" s="21">
        <f>'Staff cost-OST'!G14*'Staff time-OST'!I49</f>
        <v>0</v>
      </c>
      <c r="K47" s="21">
        <f>'Staff cost-OST'!G15*'Staff time-OST'!J49</f>
        <v>0</v>
      </c>
      <c r="L47" s="21">
        <f>'Staff cost-OST'!G16*'Staff time-OST'!K49</f>
        <v>0</v>
      </c>
      <c r="M47" s="21">
        <f>'Staff cost-OST'!G17*'Staff time-OST'!L49</f>
        <v>0</v>
      </c>
      <c r="N47" s="21">
        <f t="shared" si="0"/>
        <v>0</v>
      </c>
      <c r="O47" s="22">
        <f t="shared" si="1"/>
        <v>0</v>
      </c>
    </row>
    <row r="48" spans="1:15" ht="15.75" customHeight="1" x14ac:dyDescent="0.2">
      <c r="A48" s="257" t="s">
        <v>34</v>
      </c>
      <c r="B48" s="258"/>
      <c r="C48" s="258"/>
      <c r="D48" s="258"/>
      <c r="E48" s="258"/>
      <c r="F48" s="258"/>
      <c r="G48" s="258"/>
      <c r="H48" s="258"/>
      <c r="I48" s="258"/>
      <c r="J48" s="258"/>
      <c r="K48" s="258"/>
      <c r="L48" s="258"/>
      <c r="M48" s="258"/>
      <c r="N48" s="258"/>
      <c r="O48" s="259"/>
    </row>
    <row r="49" spans="1:15" ht="15" x14ac:dyDescent="0.25">
      <c r="A49" s="21">
        <f>'Activity Classification'!B53</f>
        <v>0</v>
      </c>
      <c r="B49" s="37">
        <f>IFERROR('Activity Classification'!C53, "0%")</f>
        <v>0</v>
      </c>
      <c r="C49" s="21">
        <f>'Staff time-OST'!B51</f>
        <v>0</v>
      </c>
      <c r="D49" s="21">
        <f>'Staff cost-OST'!G8*'Staff time-OST'!C51</f>
        <v>0</v>
      </c>
      <c r="E49" s="21">
        <f>'Staff cost-OST'!G9*'Staff time-OST'!D51</f>
        <v>0</v>
      </c>
      <c r="F49" s="21">
        <f>'Staff cost-OST'!G10*'Staff time-OST'!E51</f>
        <v>0</v>
      </c>
      <c r="G49" s="21">
        <f>'Staff cost-OST'!G11*'Staff time-OST'!F51</f>
        <v>0</v>
      </c>
      <c r="H49" s="21">
        <f>'Staff cost-OST'!G12*'Staff time-OST'!G51</f>
        <v>0</v>
      </c>
      <c r="I49" s="21">
        <f>'Staff cost-OST'!G13*'Staff time-OST'!H51</f>
        <v>0</v>
      </c>
      <c r="J49" s="21">
        <f>'Staff cost-OST'!G14*'Staff time-OST'!I51</f>
        <v>0</v>
      </c>
      <c r="K49" s="21">
        <f>'Staff cost-OST'!G15*'Staff time-OST'!J51</f>
        <v>0</v>
      </c>
      <c r="L49" s="21">
        <f>'Staff cost-OST'!G16*'Staff time-OST'!K51</f>
        <v>0</v>
      </c>
      <c r="M49" s="21">
        <f>'Staff cost-OST'!G17*'Staff time-OST'!L51</f>
        <v>0</v>
      </c>
      <c r="N49" s="21">
        <f t="shared" si="0"/>
        <v>0</v>
      </c>
      <c r="O49" s="22">
        <f t="shared" si="1"/>
        <v>0</v>
      </c>
    </row>
    <row r="50" spans="1:15" ht="15" x14ac:dyDescent="0.25">
      <c r="A50" s="21">
        <f>'Activity Classification'!B54</f>
        <v>0</v>
      </c>
      <c r="B50" s="37">
        <f>IFERROR('Activity Classification'!C54, "0%")</f>
        <v>0</v>
      </c>
      <c r="C50" s="21">
        <f>'Staff time-OST'!B52</f>
        <v>0</v>
      </c>
      <c r="D50" s="21">
        <f>'Staff cost-OST'!G8*'Staff time-OST'!C52</f>
        <v>0</v>
      </c>
      <c r="E50" s="21">
        <f>'Staff cost-OST'!G9*'Staff time-OST'!D52</f>
        <v>0</v>
      </c>
      <c r="F50" s="21">
        <f>'Staff cost-OST'!G10*'Staff time-OST'!E52</f>
        <v>0</v>
      </c>
      <c r="G50" s="21">
        <f>'Staff cost-OST'!G11*'Staff time-OST'!F52</f>
        <v>0</v>
      </c>
      <c r="H50" s="21">
        <f>'Staff cost-OST'!G12*'Staff time-OST'!G52</f>
        <v>0</v>
      </c>
      <c r="I50" s="21">
        <f>'Staff cost-OST'!G13*'Staff time-OST'!H52</f>
        <v>0</v>
      </c>
      <c r="J50" s="21">
        <f>'Staff cost-OST'!G14*'Staff time-OST'!I52</f>
        <v>0</v>
      </c>
      <c r="K50" s="21">
        <f>'Staff cost-OST'!G15*'Staff time-OST'!J52</f>
        <v>0</v>
      </c>
      <c r="L50" s="21">
        <f>'Staff cost-OST'!G16*'Staff time-OST'!K52</f>
        <v>0</v>
      </c>
      <c r="M50" s="21">
        <f>'Staff cost-OST'!G17*'Staff time-OST'!L52</f>
        <v>0</v>
      </c>
      <c r="N50" s="21">
        <f t="shared" si="0"/>
        <v>0</v>
      </c>
      <c r="O50" s="22">
        <f t="shared" si="1"/>
        <v>0</v>
      </c>
    </row>
    <row r="51" spans="1:15" ht="15" x14ac:dyDescent="0.25">
      <c r="A51" s="21">
        <f>'Activity Classification'!B55</f>
        <v>0</v>
      </c>
      <c r="B51" s="37">
        <f>IFERROR('Activity Classification'!C55, "0%")</f>
        <v>0</v>
      </c>
      <c r="C51" s="21">
        <f>'Staff time-OST'!B53</f>
        <v>0</v>
      </c>
      <c r="D51" s="21">
        <f>'Staff cost-OST'!G8*'Staff time-OST'!C53</f>
        <v>0</v>
      </c>
      <c r="E51" s="21">
        <f>'Staff cost-OST'!G9*'Staff time-OST'!D53</f>
        <v>0</v>
      </c>
      <c r="F51" s="21">
        <f>'Staff cost-OST'!G10*'Staff time-OST'!E53</f>
        <v>0</v>
      </c>
      <c r="G51" s="21">
        <f>'Staff cost-OST'!G11*'Staff time-OST'!F53</f>
        <v>0</v>
      </c>
      <c r="H51" s="21">
        <f>'Staff cost-OST'!G12*'Staff time-OST'!G53</f>
        <v>0</v>
      </c>
      <c r="I51" s="21">
        <f>'Staff cost-OST'!G13*'Staff time-OST'!H53</f>
        <v>0</v>
      </c>
      <c r="J51" s="21">
        <f>'Staff cost-OST'!G14*'Staff time-OST'!I53</f>
        <v>0</v>
      </c>
      <c r="K51" s="21">
        <f>'Staff cost-OST'!G15*'Staff time-OST'!J53</f>
        <v>0</v>
      </c>
      <c r="L51" s="21">
        <f>'Staff cost-OST'!G16*'Staff time-OST'!K53</f>
        <v>0</v>
      </c>
      <c r="M51" s="21">
        <f>'Staff cost-OST'!G17*'Staff time-OST'!L53</f>
        <v>0</v>
      </c>
      <c r="N51" s="21">
        <f t="shared" si="0"/>
        <v>0</v>
      </c>
      <c r="O51" s="22">
        <f t="shared" si="1"/>
        <v>0</v>
      </c>
    </row>
    <row r="52" spans="1:15" ht="15" x14ac:dyDescent="0.25">
      <c r="A52" s="21">
        <f>'Activity Classification'!B56</f>
        <v>0</v>
      </c>
      <c r="B52" s="37">
        <f>IFERROR('Activity Classification'!C56, "0%")</f>
        <v>0</v>
      </c>
      <c r="C52" s="21">
        <f>'Staff time-OST'!B54</f>
        <v>0</v>
      </c>
      <c r="D52" s="21">
        <f>'Staff cost-OST'!G8*'Staff time-OST'!C54</f>
        <v>0</v>
      </c>
      <c r="E52" s="21">
        <f>'Staff cost-OST'!G9*'Staff time-OST'!D54</f>
        <v>0</v>
      </c>
      <c r="F52" s="21">
        <f>'Staff cost-OST'!G10*'Staff time-OST'!E54</f>
        <v>0</v>
      </c>
      <c r="G52" s="21">
        <f>'Staff cost-OST'!G11*'Staff time-OST'!F54</f>
        <v>0</v>
      </c>
      <c r="H52" s="21">
        <f>'Staff cost-OST'!G12*'Staff time-OST'!G54</f>
        <v>0</v>
      </c>
      <c r="I52" s="21">
        <f>'Staff cost-OST'!G13*'Staff time-OST'!H54</f>
        <v>0</v>
      </c>
      <c r="J52" s="21">
        <f>'Staff cost-OST'!G14*'Staff time-OST'!I54</f>
        <v>0</v>
      </c>
      <c r="K52" s="21">
        <f>'Staff cost-OST'!G15*'Staff time-OST'!J54</f>
        <v>0</v>
      </c>
      <c r="L52" s="21">
        <f>'Staff cost-OST'!G16*'Staff time-OST'!K54</f>
        <v>0</v>
      </c>
      <c r="M52" s="21">
        <f>'Staff cost-OST'!G17*'Staff time-OST'!L54</f>
        <v>0</v>
      </c>
      <c r="N52" s="21">
        <f t="shared" si="0"/>
        <v>0</v>
      </c>
      <c r="O52" s="22">
        <f t="shared" si="1"/>
        <v>0</v>
      </c>
    </row>
    <row r="53" spans="1:15" ht="15" x14ac:dyDescent="0.25">
      <c r="A53" s="21">
        <f>'Activity Classification'!B57</f>
        <v>0</v>
      </c>
      <c r="B53" s="37">
        <f>IFERROR('Activity Classification'!C57, "0%")</f>
        <v>0</v>
      </c>
      <c r="C53" s="21">
        <f>'Staff time-OST'!B55</f>
        <v>0</v>
      </c>
      <c r="D53" s="21">
        <f>'Staff cost-OST'!G8*'Staff time-OST'!C55</f>
        <v>0</v>
      </c>
      <c r="E53" s="21">
        <f>'Staff cost-OST'!G9*'Staff time-OST'!D55</f>
        <v>0</v>
      </c>
      <c r="F53" s="21">
        <f>'Staff cost-OST'!G10*'Staff time-OST'!E55</f>
        <v>0</v>
      </c>
      <c r="G53" s="21">
        <f>'Staff cost-OST'!G11*'Staff time-OST'!F55</f>
        <v>0</v>
      </c>
      <c r="H53" s="21">
        <f>'Staff cost-OST'!G12*'Staff time-OST'!G55</f>
        <v>0</v>
      </c>
      <c r="I53" s="21">
        <f>'Staff cost-OST'!G13*'Staff time-OST'!H55</f>
        <v>0</v>
      </c>
      <c r="J53" s="21">
        <f>'Staff cost-OST'!G14*'Staff time-OST'!I55</f>
        <v>0</v>
      </c>
      <c r="K53" s="21">
        <f>'Staff cost-OST'!G15*'Staff time-OST'!J55</f>
        <v>0</v>
      </c>
      <c r="L53" s="21">
        <f>'Staff cost-OST'!G16*'Staff time-OST'!K55</f>
        <v>0</v>
      </c>
      <c r="M53" s="21">
        <f>'Staff cost-OST'!G17*'Staff time-OST'!L55</f>
        <v>0</v>
      </c>
      <c r="N53" s="21">
        <f t="shared" si="0"/>
        <v>0</v>
      </c>
      <c r="O53" s="22">
        <f t="shared" si="1"/>
        <v>0</v>
      </c>
    </row>
    <row r="54" spans="1:15" ht="15" x14ac:dyDescent="0.25">
      <c r="A54" s="21">
        <f>'Activity Classification'!B58</f>
        <v>0</v>
      </c>
      <c r="B54" s="37">
        <f>IFERROR('Activity Classification'!C58, "0%")</f>
        <v>0</v>
      </c>
      <c r="C54" s="21">
        <f>'Staff time-OST'!B56</f>
        <v>0</v>
      </c>
      <c r="D54" s="21">
        <f>'Staff cost-OST'!G8*'Staff time-OST'!C56</f>
        <v>0</v>
      </c>
      <c r="E54" s="21">
        <f>'Staff cost-OST'!G9*'Staff time-OST'!D56</f>
        <v>0</v>
      </c>
      <c r="F54" s="21">
        <f>'Staff cost-OST'!G10*'Staff time-OST'!E56</f>
        <v>0</v>
      </c>
      <c r="G54" s="21">
        <f>'Staff cost-OST'!G11*'Staff time-OST'!F56</f>
        <v>0</v>
      </c>
      <c r="H54" s="21">
        <f>'Staff cost-OST'!G12*'Staff time-OST'!G56</f>
        <v>0</v>
      </c>
      <c r="I54" s="21">
        <f>'Staff cost-OST'!G13*'Staff time-OST'!H56</f>
        <v>0</v>
      </c>
      <c r="J54" s="21">
        <f>'Staff cost-OST'!G14*'Staff time-OST'!I56</f>
        <v>0</v>
      </c>
      <c r="K54" s="21">
        <f>'Staff cost-OST'!G15*'Staff time-OST'!J56</f>
        <v>0</v>
      </c>
      <c r="L54" s="21">
        <f>'Staff cost-OST'!G16*'Staff time-OST'!K56</f>
        <v>0</v>
      </c>
      <c r="M54" s="21">
        <f>'Staff cost-OST'!G17*'Staff time-OST'!L56</f>
        <v>0</v>
      </c>
      <c r="N54" s="21">
        <f t="shared" si="0"/>
        <v>0</v>
      </c>
      <c r="O54" s="22">
        <f t="shared" si="1"/>
        <v>0</v>
      </c>
    </row>
    <row r="55" spans="1:15" ht="15" x14ac:dyDescent="0.25">
      <c r="A55" s="21">
        <f>'Activity Classification'!B59</f>
        <v>0</v>
      </c>
      <c r="B55" s="37">
        <f>IFERROR('Activity Classification'!C59, "0%")</f>
        <v>0</v>
      </c>
      <c r="C55" s="21">
        <f>'Staff time-OST'!B57</f>
        <v>0</v>
      </c>
      <c r="D55" s="21">
        <f>'Staff cost-OST'!G8*'Staff time-OST'!C57</f>
        <v>0</v>
      </c>
      <c r="E55" s="21">
        <f>'Staff cost-OST'!G9*'Staff time-OST'!D57</f>
        <v>0</v>
      </c>
      <c r="F55" s="21">
        <f>'Staff cost-OST'!G10*'Staff time-OST'!E57</f>
        <v>0</v>
      </c>
      <c r="G55" s="21">
        <f>'Staff cost-OST'!G11*'Staff time-OST'!F57</f>
        <v>0</v>
      </c>
      <c r="H55" s="21">
        <f>'Staff cost-OST'!G12*'Staff time-OST'!G57</f>
        <v>0</v>
      </c>
      <c r="I55" s="21">
        <f>'Staff cost-OST'!G13*'Staff time-OST'!H57</f>
        <v>0</v>
      </c>
      <c r="J55" s="21">
        <f>'Staff cost-OST'!G14*'Staff time-OST'!I57</f>
        <v>0</v>
      </c>
      <c r="K55" s="21">
        <f>'Staff cost-OST'!G15*'Staff time-OST'!J57</f>
        <v>0</v>
      </c>
      <c r="L55" s="21">
        <f>'Staff cost-OST'!G16*'Staff time-OST'!K57</f>
        <v>0</v>
      </c>
      <c r="M55" s="21">
        <f>'Staff cost-OST'!G17*'Staff time-OST'!L57</f>
        <v>0</v>
      </c>
      <c r="N55" s="21">
        <f t="shared" si="0"/>
        <v>0</v>
      </c>
      <c r="O55" s="22">
        <f t="shared" si="1"/>
        <v>0</v>
      </c>
    </row>
    <row r="56" spans="1:15" ht="15" x14ac:dyDescent="0.25">
      <c r="A56" s="21">
        <f>'Activity Classification'!B60</f>
        <v>0</v>
      </c>
      <c r="B56" s="37">
        <f>IFERROR('Activity Classification'!C60, "0%")</f>
        <v>0</v>
      </c>
      <c r="C56" s="21">
        <f>'Staff time-OST'!B58</f>
        <v>0</v>
      </c>
      <c r="D56" s="21">
        <f>'Staff cost-OST'!G8*'Staff time-OST'!C58</f>
        <v>0</v>
      </c>
      <c r="E56" s="21">
        <f>'Staff cost-OST'!G9*'Staff time-OST'!D58</f>
        <v>0</v>
      </c>
      <c r="F56" s="21">
        <f>'Staff cost-OST'!G10*'Staff time-OST'!E58</f>
        <v>0</v>
      </c>
      <c r="G56" s="21">
        <f>'Staff cost-OST'!G11*'Staff time-OST'!F58</f>
        <v>0</v>
      </c>
      <c r="H56" s="21">
        <f>'Staff cost-OST'!G12*'Staff time-OST'!G58</f>
        <v>0</v>
      </c>
      <c r="I56" s="21">
        <f>'Staff cost-OST'!G13*'Staff time-OST'!H58</f>
        <v>0</v>
      </c>
      <c r="J56" s="21">
        <f>'Staff cost-OST'!G14*'Staff time-OST'!I58</f>
        <v>0</v>
      </c>
      <c r="K56" s="21">
        <f>'Staff cost-OST'!G15*'Staff time-OST'!J58</f>
        <v>0</v>
      </c>
      <c r="L56" s="21">
        <f>'Staff cost-OST'!G16*'Staff time-OST'!K58</f>
        <v>0</v>
      </c>
      <c r="M56" s="21">
        <f>'Staff cost-OST'!G17*'Staff time-OST'!L58</f>
        <v>0</v>
      </c>
      <c r="N56" s="21">
        <f t="shared" si="0"/>
        <v>0</v>
      </c>
      <c r="O56" s="22">
        <f t="shared" si="1"/>
        <v>0</v>
      </c>
    </row>
    <row r="57" spans="1:15" ht="15" x14ac:dyDescent="0.25">
      <c r="A57" s="21">
        <f>'Activity Classification'!B61</f>
        <v>0</v>
      </c>
      <c r="B57" s="37">
        <f>IFERROR('Activity Classification'!C61, "0%")</f>
        <v>0</v>
      </c>
      <c r="C57" s="21">
        <f>'Staff time-OST'!B59</f>
        <v>0</v>
      </c>
      <c r="D57" s="21">
        <f>'Staff cost-OST'!G8*'Staff time-OST'!C59</f>
        <v>0</v>
      </c>
      <c r="E57" s="21">
        <f>'Staff cost-OST'!G9*'Staff time-OST'!D59</f>
        <v>0</v>
      </c>
      <c r="F57" s="21">
        <f>'Staff cost-OST'!G10*'Staff time-OST'!E59</f>
        <v>0</v>
      </c>
      <c r="G57" s="21">
        <f>'Staff cost-OST'!G11*'Staff time-OST'!F59</f>
        <v>0</v>
      </c>
      <c r="H57" s="21">
        <f>'Staff cost-OST'!G12*'Staff time-OST'!G59</f>
        <v>0</v>
      </c>
      <c r="I57" s="21">
        <f>'Staff cost-OST'!G13*'Staff time-OST'!H59</f>
        <v>0</v>
      </c>
      <c r="J57" s="21">
        <f>'Staff cost-OST'!G14*'Staff time-OST'!I59</f>
        <v>0</v>
      </c>
      <c r="K57" s="21">
        <f>'Staff cost-OST'!G15*'Staff time-OST'!J59</f>
        <v>0</v>
      </c>
      <c r="L57" s="21">
        <f>'Staff cost-OST'!G16*'Staff time-OST'!K59</f>
        <v>0</v>
      </c>
      <c r="M57" s="21">
        <f>'Staff cost-OST'!G17*'Staff time-OST'!L59</f>
        <v>0</v>
      </c>
      <c r="N57" s="21">
        <f t="shared" si="0"/>
        <v>0</v>
      </c>
      <c r="O57" s="22">
        <f t="shared" si="1"/>
        <v>0</v>
      </c>
    </row>
    <row r="58" spans="1:15" ht="15" x14ac:dyDescent="0.25">
      <c r="A58" s="21">
        <f>'Activity Classification'!B62</f>
        <v>0</v>
      </c>
      <c r="B58" s="37">
        <f>IFERROR('Activity Classification'!C62, "0%")</f>
        <v>0</v>
      </c>
      <c r="C58" s="21">
        <f>'Staff time-OST'!B60</f>
        <v>0</v>
      </c>
      <c r="D58" s="21">
        <f>'Staff cost-OST'!G8*'Staff time-OST'!C60</f>
        <v>0</v>
      </c>
      <c r="E58" s="21">
        <f>'Staff cost-OST'!G9*'Staff time-OST'!D60</f>
        <v>0</v>
      </c>
      <c r="F58" s="21">
        <f>'Staff cost-OST'!G10*'Staff time-OST'!E60</f>
        <v>0</v>
      </c>
      <c r="G58" s="21">
        <f>'Staff cost-OST'!G11*'Staff time-OST'!F60</f>
        <v>0</v>
      </c>
      <c r="H58" s="21">
        <f>'Staff cost-OST'!G12*'Staff time-OST'!G60</f>
        <v>0</v>
      </c>
      <c r="I58" s="21">
        <f>'Staff cost-OST'!G13*'Staff time-OST'!H60</f>
        <v>0</v>
      </c>
      <c r="J58" s="21">
        <f>'Staff cost-OST'!G14*'Staff time-OST'!I60</f>
        <v>0</v>
      </c>
      <c r="K58" s="21">
        <f>'Staff cost-OST'!G15*'Staff time-OST'!J60</f>
        <v>0</v>
      </c>
      <c r="L58" s="21">
        <f>'Staff cost-OST'!G16*'Staff time-OST'!K60</f>
        <v>0</v>
      </c>
      <c r="M58" s="21">
        <f>'Staff cost-OST'!G17*'Staff time-OST'!L60</f>
        <v>0</v>
      </c>
      <c r="N58" s="21">
        <f t="shared" si="0"/>
        <v>0</v>
      </c>
      <c r="O58" s="22">
        <f t="shared" si="1"/>
        <v>0</v>
      </c>
    </row>
    <row r="59" spans="1:15" ht="15" x14ac:dyDescent="0.25">
      <c r="A59" s="21">
        <f>'Activity Classification'!B63</f>
        <v>0</v>
      </c>
      <c r="B59" s="37">
        <f>IFERROR('Activity Classification'!C63, "0%")</f>
        <v>0</v>
      </c>
      <c r="C59" s="21">
        <f>'Staff time-OST'!B61</f>
        <v>0</v>
      </c>
      <c r="D59" s="21">
        <f>'Staff cost-OST'!G8*'Staff time-OST'!C61</f>
        <v>0</v>
      </c>
      <c r="E59" s="21">
        <f>'Staff cost-OST'!G9*'Staff time-OST'!D61</f>
        <v>0</v>
      </c>
      <c r="F59" s="21">
        <f>'Staff cost-OST'!G10*'Staff time-OST'!E61</f>
        <v>0</v>
      </c>
      <c r="G59" s="21">
        <f>'Staff cost-OST'!G11*'Staff time-OST'!F61</f>
        <v>0</v>
      </c>
      <c r="H59" s="21">
        <f>'Staff cost-OST'!G12*'Staff time-OST'!G61</f>
        <v>0</v>
      </c>
      <c r="I59" s="21">
        <f>'Staff cost-OST'!G13*'Staff time-OST'!H61</f>
        <v>0</v>
      </c>
      <c r="J59" s="21">
        <f>'Staff cost-OST'!G14*'Staff time-OST'!I61</f>
        <v>0</v>
      </c>
      <c r="K59" s="21">
        <f>'Staff cost-OST'!G15*'Staff time-OST'!J61</f>
        <v>0</v>
      </c>
      <c r="L59" s="21">
        <f>'Staff cost-OST'!G16*'Staff time-OST'!K61</f>
        <v>0</v>
      </c>
      <c r="M59" s="21">
        <f>'Staff cost-OST'!G17*'Staff time-OST'!L61</f>
        <v>0</v>
      </c>
      <c r="N59" s="21">
        <f t="shared" si="0"/>
        <v>0</v>
      </c>
      <c r="O59" s="22">
        <f t="shared" si="1"/>
        <v>0</v>
      </c>
    </row>
    <row r="60" spans="1:15" ht="15" x14ac:dyDescent="0.25">
      <c r="A60" s="21">
        <f>'Activity Classification'!B64</f>
        <v>0</v>
      </c>
      <c r="B60" s="37">
        <f>IFERROR('Activity Classification'!C64, "0%")</f>
        <v>0</v>
      </c>
      <c r="C60" s="21">
        <f>'Staff time-OST'!B62</f>
        <v>0</v>
      </c>
      <c r="D60" s="21">
        <f>'Staff cost-OST'!G8*'Staff time-OST'!C62</f>
        <v>0</v>
      </c>
      <c r="E60" s="21">
        <f>'Staff cost-OST'!G9*'Staff time-OST'!D62</f>
        <v>0</v>
      </c>
      <c r="F60" s="21">
        <f>'Staff cost-OST'!G10*'Staff time-OST'!E62</f>
        <v>0</v>
      </c>
      <c r="G60" s="21">
        <f>'Staff cost-OST'!G11*'Staff time-OST'!F62</f>
        <v>0</v>
      </c>
      <c r="H60" s="21">
        <f>'Staff cost-OST'!G12*'Staff time-OST'!G62</f>
        <v>0</v>
      </c>
      <c r="I60" s="21">
        <f>'Staff cost-OST'!G13*'Staff time-OST'!H62</f>
        <v>0</v>
      </c>
      <c r="J60" s="21">
        <f>'Staff cost-OST'!G14*'Staff time-OST'!I62</f>
        <v>0</v>
      </c>
      <c r="K60" s="21">
        <f>'Staff cost-OST'!G15*'Staff time-OST'!J62</f>
        <v>0</v>
      </c>
      <c r="L60" s="21">
        <f>'Staff cost-OST'!G16*'Staff time-OST'!K62</f>
        <v>0</v>
      </c>
      <c r="M60" s="21">
        <f>'Staff cost-OST'!G17*'Staff time-OST'!L62</f>
        <v>0</v>
      </c>
      <c r="N60" s="21">
        <f t="shared" si="0"/>
        <v>0</v>
      </c>
      <c r="O60" s="22">
        <f t="shared" si="1"/>
        <v>0</v>
      </c>
    </row>
    <row r="61" spans="1:15" ht="15" x14ac:dyDescent="0.25">
      <c r="A61" s="21">
        <f>'Activity Classification'!B65</f>
        <v>0</v>
      </c>
      <c r="B61" s="37">
        <f>IFERROR('Activity Classification'!C65, "0%")</f>
        <v>0</v>
      </c>
      <c r="C61" s="21">
        <f>'Staff time-OST'!B63</f>
        <v>0</v>
      </c>
      <c r="D61" s="21">
        <f>'Staff cost-OST'!G8*'Staff time-OST'!C63</f>
        <v>0</v>
      </c>
      <c r="E61" s="21">
        <f>'Staff cost-OST'!G9*'Staff time-OST'!D63</f>
        <v>0</v>
      </c>
      <c r="F61" s="21">
        <f>'Staff cost-OST'!G10*'Staff time-OST'!E63</f>
        <v>0</v>
      </c>
      <c r="G61" s="21">
        <f>'Staff cost-OST'!G11*'Staff time-OST'!F63</f>
        <v>0</v>
      </c>
      <c r="H61" s="21">
        <f>'Staff cost-OST'!G12*'Staff time-OST'!G63</f>
        <v>0</v>
      </c>
      <c r="I61" s="21">
        <f>'Staff cost-OST'!G13*'Staff time-OST'!H63</f>
        <v>0</v>
      </c>
      <c r="J61" s="21">
        <f>'Staff cost-OST'!G14*'Staff time-OST'!I63</f>
        <v>0</v>
      </c>
      <c r="K61" s="21">
        <f>'Staff cost-OST'!G15*'Staff time-OST'!J63</f>
        <v>0</v>
      </c>
      <c r="L61" s="21">
        <f>'Staff cost-OST'!G16*'Staff time-OST'!K63</f>
        <v>0</v>
      </c>
      <c r="M61" s="21">
        <f>'Staff cost-OST'!G17*'Staff time-OST'!L63</f>
        <v>0</v>
      </c>
      <c r="N61" s="21">
        <f t="shared" si="0"/>
        <v>0</v>
      </c>
      <c r="O61" s="22">
        <f t="shared" si="1"/>
        <v>0</v>
      </c>
    </row>
    <row r="62" spans="1:15" ht="15" x14ac:dyDescent="0.25">
      <c r="A62" s="21">
        <f>'Activity Classification'!B66</f>
        <v>0</v>
      </c>
      <c r="B62" s="37">
        <f>IFERROR('Activity Classification'!C66, "0%")</f>
        <v>0</v>
      </c>
      <c r="C62" s="21">
        <f>'Staff time-OST'!B64</f>
        <v>0</v>
      </c>
      <c r="D62" s="21">
        <f>'Staff cost-OST'!G8*'Staff time-OST'!C64</f>
        <v>0</v>
      </c>
      <c r="E62" s="21">
        <f>'Staff cost-OST'!G9*'Staff time-OST'!D64</f>
        <v>0</v>
      </c>
      <c r="F62" s="21">
        <f>'Staff cost-OST'!G10*'Staff time-OST'!E64</f>
        <v>0</v>
      </c>
      <c r="G62" s="21">
        <f>'Staff cost-OST'!G11*'Staff time-OST'!F64</f>
        <v>0</v>
      </c>
      <c r="H62" s="21">
        <f>'Staff cost-OST'!G12*'Staff time-OST'!G64</f>
        <v>0</v>
      </c>
      <c r="I62" s="21">
        <f>'Staff cost-OST'!G13*'Staff time-OST'!H64</f>
        <v>0</v>
      </c>
      <c r="J62" s="21">
        <f>'Staff cost-OST'!G14*'Staff time-OST'!I64</f>
        <v>0</v>
      </c>
      <c r="K62" s="21">
        <f>'Staff cost-OST'!G15*'Staff time-OST'!J64</f>
        <v>0</v>
      </c>
      <c r="L62" s="21">
        <f>'Staff cost-OST'!G16*'Staff time-OST'!K64</f>
        <v>0</v>
      </c>
      <c r="M62" s="21">
        <f>'Staff cost-OST'!G17*'Staff time-OST'!L64</f>
        <v>0</v>
      </c>
      <c r="N62" s="21">
        <f t="shared" si="0"/>
        <v>0</v>
      </c>
      <c r="O62" s="22">
        <f t="shared" si="1"/>
        <v>0</v>
      </c>
    </row>
    <row r="63" spans="1:15" ht="15" x14ac:dyDescent="0.25">
      <c r="A63" s="21">
        <f>'Activity Classification'!B67</f>
        <v>0</v>
      </c>
      <c r="B63" s="37">
        <f>IFERROR('Activity Classification'!C67, "0%")</f>
        <v>0</v>
      </c>
      <c r="C63" s="21">
        <f>'Staff time-OST'!B65</f>
        <v>0</v>
      </c>
      <c r="D63" s="21">
        <f>'Staff cost-OST'!G8*'Staff time-OST'!C65</f>
        <v>0</v>
      </c>
      <c r="E63" s="21">
        <f>'Staff cost-OST'!G9*'Staff time-OST'!D65</f>
        <v>0</v>
      </c>
      <c r="F63" s="21">
        <f>'Staff cost-OST'!G10*'Staff time-OST'!E65</f>
        <v>0</v>
      </c>
      <c r="G63" s="21">
        <f>'Staff cost-OST'!G11*'Staff time-OST'!F65</f>
        <v>0</v>
      </c>
      <c r="H63" s="21">
        <f>'Staff cost-OST'!G12*'Staff time-OST'!G65</f>
        <v>0</v>
      </c>
      <c r="I63" s="21">
        <f>'Staff cost-OST'!G13*'Staff time-OST'!H65</f>
        <v>0</v>
      </c>
      <c r="J63" s="21">
        <f>'Staff cost-OST'!G14*'Staff time-OST'!I65</f>
        <v>0</v>
      </c>
      <c r="K63" s="21">
        <f>'Staff cost-OST'!G15*'Staff time-OST'!J65</f>
        <v>0</v>
      </c>
      <c r="L63" s="21">
        <f>'Staff cost-OST'!G16*'Staff time-OST'!K65</f>
        <v>0</v>
      </c>
      <c r="M63" s="21">
        <f>'Staff cost-OST'!G17*'Staff time-OST'!L65</f>
        <v>0</v>
      </c>
      <c r="N63" s="21">
        <f t="shared" si="0"/>
        <v>0</v>
      </c>
      <c r="O63" s="22">
        <f t="shared" si="1"/>
        <v>0</v>
      </c>
    </row>
    <row r="64" spans="1:15" ht="15" x14ac:dyDescent="0.25">
      <c r="A64" s="21">
        <f>'Activity Classification'!B68</f>
        <v>0</v>
      </c>
      <c r="B64" s="37">
        <f>IFERROR('Activity Classification'!C68, "0%")</f>
        <v>0</v>
      </c>
      <c r="C64" s="21">
        <f>'Staff time-OST'!B66</f>
        <v>0</v>
      </c>
      <c r="D64" s="21">
        <f>'Staff cost-OST'!G8*'Staff time-OST'!C66</f>
        <v>0</v>
      </c>
      <c r="E64" s="21">
        <f>'Staff cost-OST'!G9*'Staff time-OST'!D66</f>
        <v>0</v>
      </c>
      <c r="F64" s="21">
        <f>'Staff cost-OST'!G10*'Staff time-OST'!E66</f>
        <v>0</v>
      </c>
      <c r="G64" s="21">
        <f>'Staff cost-OST'!G11*'Staff time-OST'!F66</f>
        <v>0</v>
      </c>
      <c r="H64" s="21">
        <f>'Staff cost-OST'!G12*'Staff time-OST'!G66</f>
        <v>0</v>
      </c>
      <c r="I64" s="21">
        <f>'Staff cost-OST'!G13*'Staff time-OST'!H66</f>
        <v>0</v>
      </c>
      <c r="J64" s="21">
        <f>'Staff cost-OST'!G14*'Staff time-OST'!I66</f>
        <v>0</v>
      </c>
      <c r="K64" s="21">
        <f>'Staff cost-OST'!G15*'Staff time-OST'!J66</f>
        <v>0</v>
      </c>
      <c r="L64" s="21">
        <f>'Staff cost-OST'!G16*'Staff time-OST'!K66</f>
        <v>0</v>
      </c>
      <c r="M64" s="21">
        <f>'Staff cost-OST'!G17*'Staff time-OST'!L66</f>
        <v>0</v>
      </c>
      <c r="N64" s="21">
        <f t="shared" si="0"/>
        <v>0</v>
      </c>
      <c r="O64" s="22">
        <f t="shared" si="1"/>
        <v>0</v>
      </c>
    </row>
    <row r="65" spans="1:15" ht="15" x14ac:dyDescent="0.25">
      <c r="A65" s="21">
        <f>'Activity Classification'!B69</f>
        <v>0</v>
      </c>
      <c r="B65" s="37">
        <f>IFERROR('Activity Classification'!C69, "0%")</f>
        <v>0</v>
      </c>
      <c r="C65" s="21">
        <f>'Staff time-OST'!B67</f>
        <v>0</v>
      </c>
      <c r="D65" s="21">
        <f>'Staff cost-OST'!G8*'Staff time-OST'!C67</f>
        <v>0</v>
      </c>
      <c r="E65" s="21">
        <f>'Staff cost-OST'!G9*'Staff time-OST'!D67</f>
        <v>0</v>
      </c>
      <c r="F65" s="21">
        <f>'Staff cost-OST'!G10*'Staff time-OST'!E67</f>
        <v>0</v>
      </c>
      <c r="G65" s="21">
        <f>'Staff cost-OST'!G11*'Staff time-OST'!F67</f>
        <v>0</v>
      </c>
      <c r="H65" s="21">
        <f>'Staff cost-OST'!G12*'Staff time-OST'!G67</f>
        <v>0</v>
      </c>
      <c r="I65" s="21">
        <f>'Staff cost-OST'!G13*'Staff time-OST'!H67</f>
        <v>0</v>
      </c>
      <c r="J65" s="21">
        <f>'Staff cost-OST'!G14*'Staff time-OST'!I67</f>
        <v>0</v>
      </c>
      <c r="K65" s="21">
        <f>'Staff cost-OST'!G15*'Staff time-OST'!J67</f>
        <v>0</v>
      </c>
      <c r="L65" s="21">
        <f>'Staff cost-OST'!G16*'Staff time-OST'!K67</f>
        <v>0</v>
      </c>
      <c r="M65" s="21">
        <f>'Staff cost-OST'!G17*'Staff time-OST'!L67</f>
        <v>0</v>
      </c>
      <c r="N65" s="21">
        <f t="shared" si="0"/>
        <v>0</v>
      </c>
      <c r="O65" s="22">
        <f t="shared" si="1"/>
        <v>0</v>
      </c>
    </row>
    <row r="66" spans="1:15" ht="15" x14ac:dyDescent="0.25">
      <c r="A66" s="21">
        <f>'Activity Classification'!B70</f>
        <v>0</v>
      </c>
      <c r="B66" s="37">
        <f>IFERROR('Activity Classification'!C70, "0%")</f>
        <v>0</v>
      </c>
      <c r="C66" s="21">
        <f>'Staff time-OST'!B68</f>
        <v>0</v>
      </c>
      <c r="D66" s="21">
        <f>'Staff cost-OST'!G8*'Staff time-OST'!C68</f>
        <v>0</v>
      </c>
      <c r="E66" s="21">
        <f>'Staff cost-OST'!G9*'Staff time-OST'!D68</f>
        <v>0</v>
      </c>
      <c r="F66" s="21">
        <f>'Staff cost-OST'!G10*'Staff time-OST'!E68</f>
        <v>0</v>
      </c>
      <c r="G66" s="21">
        <f>'Staff cost-OST'!G11*'Staff time-OST'!F68</f>
        <v>0</v>
      </c>
      <c r="H66" s="21">
        <f>'Staff cost-OST'!G12*'Staff time-OST'!G68</f>
        <v>0</v>
      </c>
      <c r="I66" s="21">
        <f>'Staff cost-OST'!G13*'Staff time-OST'!H68</f>
        <v>0</v>
      </c>
      <c r="J66" s="21">
        <f>'Staff cost-OST'!G14*'Staff time-OST'!I68</f>
        <v>0</v>
      </c>
      <c r="K66" s="21">
        <f>'Staff cost-OST'!G15*'Staff time-OST'!J68</f>
        <v>0</v>
      </c>
      <c r="L66" s="21">
        <f>'Staff cost-OST'!G16*'Staff time-OST'!K68</f>
        <v>0</v>
      </c>
      <c r="M66" s="21">
        <f>'Staff cost-OST'!G17*'Staff time-OST'!L68</f>
        <v>0</v>
      </c>
      <c r="N66" s="21">
        <f t="shared" si="0"/>
        <v>0</v>
      </c>
      <c r="O66" s="22">
        <f t="shared" si="1"/>
        <v>0</v>
      </c>
    </row>
    <row r="67" spans="1:15" ht="15" x14ac:dyDescent="0.25">
      <c r="A67" s="21">
        <f>'Activity Classification'!B71</f>
        <v>0</v>
      </c>
      <c r="B67" s="37">
        <f>IFERROR('Activity Classification'!C71, "0%")</f>
        <v>0</v>
      </c>
      <c r="C67" s="21">
        <f>'Staff time-OST'!B69</f>
        <v>0</v>
      </c>
      <c r="D67" s="21">
        <f>'Staff cost-OST'!G8*'Staff time-OST'!C69</f>
        <v>0</v>
      </c>
      <c r="E67" s="21">
        <f>'Staff cost-OST'!G9*'Staff time-OST'!D69</f>
        <v>0</v>
      </c>
      <c r="F67" s="21">
        <f>'Staff cost-OST'!G10*'Staff time-OST'!E69</f>
        <v>0</v>
      </c>
      <c r="G67" s="21">
        <f>'Staff cost-OST'!G11*'Staff time-OST'!F69</f>
        <v>0</v>
      </c>
      <c r="H67" s="21">
        <f>'Staff cost-OST'!G12*'Staff time-OST'!G69</f>
        <v>0</v>
      </c>
      <c r="I67" s="21">
        <f>'Staff cost-OST'!G13*'Staff time-OST'!H69</f>
        <v>0</v>
      </c>
      <c r="J67" s="21">
        <f>'Staff cost-OST'!G14*'Staff time-OST'!I69</f>
        <v>0</v>
      </c>
      <c r="K67" s="21">
        <f>'Staff cost-OST'!G15*'Staff time-OST'!J69</f>
        <v>0</v>
      </c>
      <c r="L67" s="21">
        <f>'Staff cost-OST'!G16*'Staff time-OST'!K69</f>
        <v>0</v>
      </c>
      <c r="M67" s="21">
        <f>'Staff cost-OST'!G17*'Staff time-OST'!L69</f>
        <v>0</v>
      </c>
      <c r="N67" s="21">
        <f t="shared" si="0"/>
        <v>0</v>
      </c>
      <c r="O67" s="22">
        <f t="shared" si="1"/>
        <v>0</v>
      </c>
    </row>
    <row r="68" spans="1:15" ht="15" x14ac:dyDescent="0.25">
      <c r="A68" s="21">
        <f>'Activity Classification'!B72</f>
        <v>0</v>
      </c>
      <c r="B68" s="37">
        <f>IFERROR('Activity Classification'!C72, "0%")</f>
        <v>0</v>
      </c>
      <c r="C68" s="21">
        <f>'Staff time-OST'!B70</f>
        <v>0</v>
      </c>
      <c r="D68" s="21">
        <f>'Staff cost-OST'!G8*'Staff time-OST'!C70</f>
        <v>0</v>
      </c>
      <c r="E68" s="21">
        <f>'Staff cost-OST'!G9*'Staff time-OST'!D70</f>
        <v>0</v>
      </c>
      <c r="F68" s="21">
        <f>'Staff cost-OST'!G10*'Staff time-OST'!E70</f>
        <v>0</v>
      </c>
      <c r="G68" s="21">
        <f>'Staff cost-OST'!G11*'Staff time-OST'!F70</f>
        <v>0</v>
      </c>
      <c r="H68" s="21">
        <f>'Staff cost-OST'!G12*'Staff time-OST'!G70</f>
        <v>0</v>
      </c>
      <c r="I68" s="21">
        <f>'Staff cost-OST'!G13*'Staff time-OST'!H70</f>
        <v>0</v>
      </c>
      <c r="J68" s="21">
        <f>'Staff cost-OST'!G14*'Staff time-OST'!I70</f>
        <v>0</v>
      </c>
      <c r="K68" s="21">
        <f>'Staff cost-OST'!G15*'Staff time-OST'!J70</f>
        <v>0</v>
      </c>
      <c r="L68" s="21">
        <f>'Staff cost-OST'!G16*'Staff time-OST'!K70</f>
        <v>0</v>
      </c>
      <c r="M68" s="21">
        <f>'Staff cost-OST'!G17*'Staff time-OST'!L70</f>
        <v>0</v>
      </c>
      <c r="N68" s="21">
        <f t="shared" si="0"/>
        <v>0</v>
      </c>
      <c r="O68" s="22">
        <f t="shared" si="1"/>
        <v>0</v>
      </c>
    </row>
    <row r="73" spans="1:15" ht="15" x14ac:dyDescent="0.25">
      <c r="A73" s="256" t="s">
        <v>2</v>
      </c>
      <c r="B73" s="256"/>
      <c r="C73" s="256"/>
      <c r="D73" s="256"/>
      <c r="E73" s="256"/>
      <c r="F73" s="256"/>
      <c r="G73" s="256"/>
      <c r="H73" s="256"/>
      <c r="I73" s="256"/>
      <c r="J73" s="256"/>
      <c r="K73" s="256"/>
    </row>
    <row r="74" spans="1:15" ht="45" x14ac:dyDescent="0.25">
      <c r="A74" s="27" t="s">
        <v>3</v>
      </c>
      <c r="B74" s="27" t="s">
        <v>4</v>
      </c>
      <c r="C74" s="27" t="s">
        <v>6</v>
      </c>
      <c r="D74" s="27" t="s">
        <v>7</v>
      </c>
      <c r="E74" s="27" t="s">
        <v>8</v>
      </c>
      <c r="F74" s="27" t="s">
        <v>11</v>
      </c>
      <c r="G74" s="27" t="s">
        <v>12</v>
      </c>
      <c r="H74" s="27" t="s">
        <v>13</v>
      </c>
      <c r="I74" s="27" t="s">
        <v>9</v>
      </c>
      <c r="J74" s="27" t="s">
        <v>10</v>
      </c>
      <c r="K74" s="27" t="s">
        <v>14</v>
      </c>
    </row>
    <row r="75" spans="1:15" x14ac:dyDescent="0.2">
      <c r="A75" s="21" t="str">
        <f>'Staff cost-OST'!A20</f>
        <v>Директор проекта</v>
      </c>
      <c r="B75" s="40">
        <f>'Staff cost-OST'!C20+'Staff cost-OST'!D20</f>
        <v>0</v>
      </c>
      <c r="C75" s="21"/>
      <c r="D75" s="21"/>
      <c r="E75" s="21"/>
      <c r="F75" s="21"/>
      <c r="G75" s="21"/>
      <c r="H75" s="21"/>
      <c r="I75" s="21"/>
      <c r="J75" s="21"/>
      <c r="K75" s="21"/>
    </row>
    <row r="76" spans="1:15" x14ac:dyDescent="0.2">
      <c r="A76" s="21" t="str">
        <f>'Staff cost-OST'!A21</f>
        <v>Оператор</v>
      </c>
      <c r="B76" s="40">
        <f>'Staff cost-OST'!C21+'Staff cost-OST'!D21</f>
        <v>0</v>
      </c>
      <c r="C76" s="21"/>
      <c r="D76" s="21"/>
      <c r="E76" s="21"/>
      <c r="F76" s="21"/>
      <c r="G76" s="21"/>
      <c r="H76" s="21"/>
      <c r="I76" s="21"/>
      <c r="J76" s="21"/>
      <c r="K76" s="21"/>
    </row>
    <row r="77" spans="1:15" ht="28.5" x14ac:dyDescent="0.2">
      <c r="A77" s="21" t="str">
        <f>'Staff cost-OST'!A22</f>
        <v>Финансовый управляющий</v>
      </c>
      <c r="B77" s="40">
        <f>'Staff cost-OST'!C22+'Staff cost-OST'!D22</f>
        <v>0</v>
      </c>
      <c r="C77" s="21"/>
      <c r="D77" s="21"/>
      <c r="E77" s="21"/>
      <c r="F77" s="21"/>
      <c r="G77" s="21"/>
      <c r="H77" s="21"/>
      <c r="I77" s="21"/>
      <c r="J77" s="21"/>
      <c r="K77" s="21"/>
    </row>
    <row r="78" spans="1:15" x14ac:dyDescent="0.2">
      <c r="A78" s="21" t="str">
        <f>'Staff cost-OST'!A23</f>
        <v>Охранник</v>
      </c>
      <c r="B78" s="40">
        <f>'Staff cost-OST'!C23+'Staff cost-OST'!D23</f>
        <v>0</v>
      </c>
      <c r="C78" s="21"/>
      <c r="D78" s="21"/>
      <c r="E78" s="21"/>
      <c r="F78" s="21"/>
      <c r="G78" s="21"/>
      <c r="H78" s="21"/>
      <c r="I78" s="21"/>
      <c r="J78" s="21"/>
      <c r="K78" s="21"/>
    </row>
    <row r="79" spans="1:15" ht="42.75" x14ac:dyDescent="0.2">
      <c r="A79" s="21" t="str">
        <f>'Staff cost-OST'!A24</f>
        <v>Менеджер по информационным технологиям</v>
      </c>
      <c r="B79" s="40">
        <f>'Staff cost-OST'!C24+'Staff cost-OST'!D24</f>
        <v>0</v>
      </c>
      <c r="C79" s="21"/>
      <c r="D79" s="21"/>
      <c r="E79" s="21"/>
      <c r="F79" s="21"/>
      <c r="G79" s="21"/>
      <c r="H79" s="21"/>
      <c r="I79" s="21"/>
      <c r="J79" s="21"/>
      <c r="K79" s="21"/>
    </row>
    <row r="80" spans="1:15" x14ac:dyDescent="0.2">
      <c r="A80" s="21" t="str">
        <f>'Staff cost-OST'!A25</f>
        <v>Водитель</v>
      </c>
      <c r="B80" s="40">
        <f>'Staff cost-OST'!C25+'Staff cost-OST'!D25</f>
        <v>0</v>
      </c>
      <c r="C80" s="21"/>
      <c r="D80" s="21"/>
      <c r="E80" s="21"/>
      <c r="F80" s="21"/>
      <c r="G80" s="21"/>
      <c r="H80" s="21"/>
      <c r="I80" s="21"/>
      <c r="J80" s="21"/>
      <c r="K80" s="21"/>
    </row>
    <row r="81" spans="1:11" x14ac:dyDescent="0.2">
      <c r="A81" s="21" t="str">
        <f>'Staff cost-OST'!A26</f>
        <v>Уборщица</v>
      </c>
      <c r="B81" s="40">
        <f>'Staff cost-OST'!C26+'Staff cost-OST'!D26</f>
        <v>0</v>
      </c>
      <c r="C81" s="21"/>
      <c r="D81" s="21"/>
      <c r="E81" s="21"/>
      <c r="F81" s="21"/>
      <c r="G81" s="21"/>
      <c r="H81" s="21"/>
      <c r="I81" s="21"/>
      <c r="J81" s="21"/>
      <c r="K81" s="21"/>
    </row>
    <row r="82" spans="1:11" x14ac:dyDescent="0.2">
      <c r="A82" s="21" t="str">
        <f>'Staff cost-OST'!A27</f>
        <v>Другое (указать)</v>
      </c>
      <c r="B82" s="40">
        <f>'Staff cost-OST'!C27+'Staff cost-OST'!D27</f>
        <v>0</v>
      </c>
      <c r="C82" s="21"/>
      <c r="D82" s="21"/>
      <c r="E82" s="21"/>
      <c r="F82" s="21"/>
      <c r="G82" s="21"/>
      <c r="H82" s="21"/>
      <c r="I82" s="21"/>
      <c r="J82" s="21"/>
      <c r="K82" s="21"/>
    </row>
    <row r="83" spans="1:11" x14ac:dyDescent="0.2">
      <c r="A83" s="21" t="str">
        <f>'Staff cost-OST'!A28</f>
        <v>Другое (указать)</v>
      </c>
      <c r="B83" s="40">
        <f>'Staff cost-OST'!C28+'Staff cost-OST'!D28</f>
        <v>0</v>
      </c>
      <c r="C83" s="21"/>
      <c r="D83" s="21"/>
      <c r="E83" s="21"/>
      <c r="F83" s="21"/>
      <c r="G83" s="21"/>
      <c r="H83" s="21"/>
      <c r="I83" s="21"/>
      <c r="J83" s="21"/>
      <c r="K83" s="21"/>
    </row>
    <row r="84" spans="1:11" x14ac:dyDescent="0.2">
      <c r="A84" s="21" t="str">
        <f>'Staff cost-OST'!A29</f>
        <v>Другое (указать)</v>
      </c>
      <c r="B84" s="40">
        <f>'Staff cost-OST'!C29+'Staff cost-OST'!D29</f>
        <v>0</v>
      </c>
      <c r="C84" s="21"/>
      <c r="D84" s="21"/>
      <c r="E84" s="21"/>
      <c r="F84" s="21"/>
      <c r="G84" s="21"/>
      <c r="H84" s="21"/>
      <c r="I84" s="21"/>
      <c r="J84" s="21"/>
      <c r="K84" s="21"/>
    </row>
    <row r="85" spans="1:11" ht="15" x14ac:dyDescent="0.25">
      <c r="A85" s="41" t="s">
        <v>5</v>
      </c>
      <c r="B85" s="42">
        <f>SUM(B75:B84)</f>
        <v>0</v>
      </c>
      <c r="C85" s="36" t="str">
        <f>'OVERALL UNIT COSTS'!D43</f>
        <v>0</v>
      </c>
      <c r="D85" s="36" t="str">
        <f>'OVERALL UNIT COSTS'!D44</f>
        <v>0</v>
      </c>
      <c r="E85" s="36" t="str">
        <f>'OVERALL UNIT COSTS'!D45</f>
        <v>0</v>
      </c>
      <c r="F85" s="21">
        <f>'Activity Classification'!F16</f>
        <v>0</v>
      </c>
      <c r="G85" s="21">
        <f>'Activity Classification'!F17</f>
        <v>0</v>
      </c>
      <c r="H85" s="21">
        <f>'Activity Classification'!F18</f>
        <v>0</v>
      </c>
      <c r="I85" s="21" t="e">
        <f>(B85*C85)/F85</f>
        <v>#DIV/0!</v>
      </c>
      <c r="J85" s="21" t="e">
        <f>(B85*D85)/G85</f>
        <v>#DIV/0!</v>
      </c>
      <c r="K85" s="21" t="e">
        <f>(B85*E85)/H85</f>
        <v>#DIV/0!</v>
      </c>
    </row>
  </sheetData>
  <mergeCells count="10">
    <mergeCell ref="O4:O5"/>
    <mergeCell ref="A6:O6"/>
    <mergeCell ref="A27:O27"/>
    <mergeCell ref="A48:O48"/>
    <mergeCell ref="A73:K73"/>
    <mergeCell ref="N4:N5"/>
    <mergeCell ref="A4:A5"/>
    <mergeCell ref="B4:B5"/>
    <mergeCell ref="C4:C5"/>
    <mergeCell ref="D4:M4"/>
  </mergeCells>
  <phoneticPr fontId="26"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34"/>
  <sheetViews>
    <sheetView topLeftCell="A19" zoomScale="90" zoomScaleNormal="90" workbookViewId="0">
      <pane xSplit="1" topLeftCell="B1" activePane="topRight" state="frozen"/>
      <selection pane="topRight" activeCell="M30" sqref="M30"/>
    </sheetView>
  </sheetViews>
  <sheetFormatPr defaultColWidth="8.85546875" defaultRowHeight="15" x14ac:dyDescent="0.25"/>
  <cols>
    <col min="1" max="1" width="22.28515625" style="84" customWidth="1"/>
    <col min="2" max="2" width="26.140625" style="84" customWidth="1"/>
    <col min="3" max="3" width="16.85546875" style="85" customWidth="1"/>
    <col min="4" max="4" width="15.85546875" style="85" customWidth="1"/>
    <col min="5" max="5" width="18" style="85" customWidth="1"/>
    <col min="6" max="6" width="18.85546875" style="85" customWidth="1"/>
    <col min="7" max="7" width="19" style="85" customWidth="1"/>
    <col min="8" max="8" width="14" style="85" hidden="1" customWidth="1"/>
    <col min="9" max="9" width="13.42578125" style="85" hidden="1" customWidth="1"/>
    <col min="10" max="10" width="14.85546875" style="85" hidden="1" customWidth="1"/>
    <col min="11" max="11" width="13.7109375" style="85" customWidth="1"/>
    <col min="12" max="12" width="13" style="85" customWidth="1"/>
    <col min="13" max="13" width="17.42578125" style="85" customWidth="1"/>
    <col min="14" max="14" width="11.42578125" style="85" customWidth="1"/>
    <col min="15" max="15" width="13.42578125" style="85" customWidth="1"/>
    <col min="16" max="16" width="14.42578125" style="85" customWidth="1"/>
    <col min="17" max="17" width="16.42578125" style="85" customWidth="1"/>
    <col min="18" max="16384" width="8.85546875" style="84"/>
  </cols>
  <sheetData>
    <row r="1" spans="1:17" ht="101.25" x14ac:dyDescent="0.3">
      <c r="A1" s="145" t="s">
        <v>70</v>
      </c>
    </row>
    <row r="2" spans="1:17" ht="33.75" customHeight="1" x14ac:dyDescent="0.3">
      <c r="A2" s="83"/>
      <c r="B2" s="251" t="s">
        <v>466</v>
      </c>
      <c r="C2" s="251"/>
      <c r="D2" s="251"/>
      <c r="E2" s="251"/>
      <c r="F2" s="251"/>
      <c r="G2" s="251"/>
      <c r="H2" s="251"/>
      <c r="I2" s="251"/>
      <c r="J2" s="251"/>
      <c r="K2" s="251"/>
      <c r="L2" s="251"/>
      <c r="P2" s="84"/>
      <c r="Q2" s="84"/>
    </row>
    <row r="3" spans="1:17" ht="25.5" customHeight="1" x14ac:dyDescent="0.3">
      <c r="A3" s="83"/>
      <c r="B3" s="251"/>
      <c r="C3" s="251"/>
      <c r="D3" s="251"/>
      <c r="E3" s="251"/>
      <c r="F3" s="251"/>
      <c r="G3" s="251"/>
      <c r="H3" s="251"/>
      <c r="I3" s="251"/>
      <c r="J3" s="251"/>
      <c r="K3" s="251"/>
      <c r="L3" s="251"/>
      <c r="P3" s="84"/>
      <c r="Q3" s="84"/>
    </row>
    <row r="4" spans="1:17" ht="103.5" customHeight="1" x14ac:dyDescent="0.3">
      <c r="A4" s="83"/>
      <c r="B4" s="251"/>
      <c r="C4" s="251"/>
      <c r="D4" s="251"/>
      <c r="E4" s="251"/>
      <c r="F4" s="251"/>
      <c r="G4" s="251"/>
      <c r="H4" s="251"/>
      <c r="I4" s="251"/>
      <c r="J4" s="251"/>
      <c r="K4" s="251"/>
      <c r="L4" s="251"/>
      <c r="P4" s="84"/>
      <c r="Q4" s="84"/>
    </row>
    <row r="6" spans="1:17" ht="45.75" customHeight="1" x14ac:dyDescent="0.35">
      <c r="A6" s="262" t="s">
        <v>214</v>
      </c>
      <c r="B6" s="262" t="s">
        <v>175</v>
      </c>
      <c r="C6" s="263" t="s">
        <v>467</v>
      </c>
      <c r="D6" s="263" t="s">
        <v>465</v>
      </c>
      <c r="E6" s="262" t="s">
        <v>468</v>
      </c>
      <c r="F6" s="262"/>
      <c r="G6" s="262"/>
      <c r="H6" s="262" t="s">
        <v>215</v>
      </c>
      <c r="I6" s="262"/>
      <c r="J6" s="262"/>
      <c r="K6" s="264" t="s">
        <v>469</v>
      </c>
      <c r="L6" s="265"/>
      <c r="M6" s="265"/>
      <c r="N6" s="266"/>
      <c r="O6" s="261" t="s">
        <v>216</v>
      </c>
      <c r="P6" s="261"/>
      <c r="Q6" s="261"/>
    </row>
    <row r="7" spans="1:17" ht="90" x14ac:dyDescent="0.25">
      <c r="A7" s="262"/>
      <c r="B7" s="262"/>
      <c r="C7" s="263"/>
      <c r="D7" s="263"/>
      <c r="E7" s="155" t="s">
        <v>217</v>
      </c>
      <c r="F7" s="155" t="s">
        <v>218</v>
      </c>
      <c r="G7" s="155" t="s">
        <v>213</v>
      </c>
      <c r="H7" s="155" t="s">
        <v>51</v>
      </c>
      <c r="I7" s="155" t="s">
        <v>50</v>
      </c>
      <c r="J7" s="155" t="s">
        <v>43</v>
      </c>
      <c r="K7" s="155" t="s">
        <v>217</v>
      </c>
      <c r="L7" s="155" t="s">
        <v>218</v>
      </c>
      <c r="M7" s="155" t="s">
        <v>213</v>
      </c>
      <c r="N7" s="156" t="s">
        <v>219</v>
      </c>
      <c r="O7" s="156" t="s">
        <v>211</v>
      </c>
      <c r="P7" s="156" t="s">
        <v>218</v>
      </c>
      <c r="Q7" s="156" t="s">
        <v>213</v>
      </c>
    </row>
    <row r="8" spans="1:17" ht="168" x14ac:dyDescent="0.25">
      <c r="A8" s="181" t="s">
        <v>220</v>
      </c>
      <c r="B8" s="182" t="s">
        <v>221</v>
      </c>
      <c r="C8" s="86"/>
      <c r="D8" s="86"/>
      <c r="E8" s="87"/>
      <c r="F8" s="87"/>
      <c r="G8" s="87"/>
      <c r="H8" s="273">
        <f>'Activity Classification'!F11</f>
        <v>0</v>
      </c>
      <c r="I8" s="273">
        <f>'Activity Classification'!F12</f>
        <v>0</v>
      </c>
      <c r="J8" s="273">
        <f>'Activity Classification'!F13</f>
        <v>0</v>
      </c>
      <c r="K8" s="88"/>
      <c r="L8" s="88"/>
      <c r="M8" s="88"/>
      <c r="N8" s="99">
        <f>SUM(K8:M8)</f>
        <v>0</v>
      </c>
      <c r="O8" s="100" t="str">
        <f>IFERROR((((C8+D8)*E8)/H8)*K8, "0")</f>
        <v>0</v>
      </c>
      <c r="P8" s="100" t="str">
        <f>IFERROR((((C8+D8)*F8)/I8)*L8, "0")</f>
        <v>0</v>
      </c>
      <c r="Q8" s="100" t="str">
        <f>IFERROR((((C8+D8)*G8)/J8)*M8, "0")</f>
        <v>0</v>
      </c>
    </row>
    <row r="9" spans="1:17" ht="228" x14ac:dyDescent="0.25">
      <c r="A9" s="181" t="s">
        <v>222</v>
      </c>
      <c r="B9" s="182" t="s">
        <v>223</v>
      </c>
      <c r="C9" s="86"/>
      <c r="D9" s="86"/>
      <c r="E9" s="87"/>
      <c r="F9" s="87"/>
      <c r="G9" s="87"/>
      <c r="H9" s="273"/>
      <c r="I9" s="273"/>
      <c r="J9" s="273"/>
      <c r="K9" s="88"/>
      <c r="L9" s="88"/>
      <c r="M9" s="88"/>
      <c r="N9" s="99">
        <f t="shared" ref="N9:N21" si="0">SUM(K9:M9)</f>
        <v>0</v>
      </c>
      <c r="O9" s="100" t="str">
        <f>IFERROR((((C9+D9)*E9)/H8)*K9, "0")</f>
        <v>0</v>
      </c>
      <c r="P9" s="100" t="str">
        <f>IFERROR((((C9+D9)*F9)/I8)*L9, "0")</f>
        <v>0</v>
      </c>
      <c r="Q9" s="100" t="str">
        <f>IFERROR((((C9+D9)*G9)/J8)*M9, "0")</f>
        <v>0</v>
      </c>
    </row>
    <row r="10" spans="1:17" ht="192" x14ac:dyDescent="0.25">
      <c r="A10" s="181" t="s">
        <v>224</v>
      </c>
      <c r="B10" s="182" t="s">
        <v>225</v>
      </c>
      <c r="C10" s="86"/>
      <c r="D10" s="86"/>
      <c r="E10" s="87"/>
      <c r="F10" s="87"/>
      <c r="G10" s="87"/>
      <c r="H10" s="273"/>
      <c r="I10" s="273"/>
      <c r="J10" s="273"/>
      <c r="K10" s="88"/>
      <c r="L10" s="88"/>
      <c r="M10" s="88"/>
      <c r="N10" s="99">
        <f t="shared" si="0"/>
        <v>0</v>
      </c>
      <c r="O10" s="100" t="str">
        <f>IFERROR((((C10+D10)*E10)/H8)*K10, "0")</f>
        <v>0</v>
      </c>
      <c r="P10" s="100" t="str">
        <f>IFERROR((((C10+D10)*F10)/I8)*L10, "0")</f>
        <v>0</v>
      </c>
      <c r="Q10" s="100" t="str">
        <f>IFERROR((((C10+D10)*G10)/J8)*M10, "0")</f>
        <v>0</v>
      </c>
    </row>
    <row r="11" spans="1:17" ht="36" x14ac:dyDescent="0.25">
      <c r="A11" s="181" t="s">
        <v>187</v>
      </c>
      <c r="B11" s="182" t="s">
        <v>470</v>
      </c>
      <c r="C11" s="86"/>
      <c r="D11" s="86"/>
      <c r="E11" s="87"/>
      <c r="F11" s="87"/>
      <c r="G11" s="87"/>
      <c r="H11" s="273"/>
      <c r="I11" s="273"/>
      <c r="J11" s="273"/>
      <c r="K11" s="88"/>
      <c r="L11" s="88"/>
      <c r="M11" s="88"/>
      <c r="N11" s="99">
        <f t="shared" si="0"/>
        <v>0</v>
      </c>
      <c r="O11" s="100" t="str">
        <f>IFERROR((((C11+D11)*E11)/H8)*K11, "0")</f>
        <v>0</v>
      </c>
      <c r="P11" s="100" t="str">
        <f>IFERROR((((C11+D11)*F11)/I8)*L11, "0")</f>
        <v>0</v>
      </c>
      <c r="Q11" s="100" t="str">
        <f>IFERROR((((C11+D11)*G11)/J8)*M11, "0")</f>
        <v>0</v>
      </c>
    </row>
    <row r="12" spans="1:17" ht="36" x14ac:dyDescent="0.25">
      <c r="A12" s="181" t="s">
        <v>181</v>
      </c>
      <c r="B12" s="182" t="s">
        <v>471</v>
      </c>
      <c r="C12" s="86"/>
      <c r="D12" s="86"/>
      <c r="E12" s="87"/>
      <c r="F12" s="87"/>
      <c r="G12" s="87"/>
      <c r="H12" s="273"/>
      <c r="I12" s="273"/>
      <c r="J12" s="273"/>
      <c r="K12" s="88"/>
      <c r="L12" s="88"/>
      <c r="M12" s="88"/>
      <c r="N12" s="99">
        <f t="shared" si="0"/>
        <v>0</v>
      </c>
      <c r="O12" s="100" t="str">
        <f>IFERROR((((C12+D12)*E12)/H8)*K12, "0")</f>
        <v>0</v>
      </c>
      <c r="P12" s="100" t="str">
        <f>IFERROR((((C12+D12)*F12)/I8)*L12, "0")</f>
        <v>0</v>
      </c>
      <c r="Q12" s="100" t="str">
        <f>IFERROR((((C12+D12)*G12)/J8)*M12, "0")</f>
        <v>0</v>
      </c>
    </row>
    <row r="13" spans="1:17" ht="60" x14ac:dyDescent="0.25">
      <c r="A13" s="181" t="s">
        <v>226</v>
      </c>
      <c r="B13" s="182" t="s">
        <v>472</v>
      </c>
      <c r="C13" s="86"/>
      <c r="D13" s="86"/>
      <c r="E13" s="87"/>
      <c r="F13" s="87"/>
      <c r="G13" s="87"/>
      <c r="H13" s="273"/>
      <c r="I13" s="273"/>
      <c r="J13" s="273"/>
      <c r="K13" s="88"/>
      <c r="L13" s="88"/>
      <c r="M13" s="88"/>
      <c r="N13" s="99">
        <f t="shared" si="0"/>
        <v>0</v>
      </c>
      <c r="O13" s="100" t="str">
        <f>IFERROR((((C13+D13)*E13)/H8)*K13, "0")</f>
        <v>0</v>
      </c>
      <c r="P13" s="100" t="str">
        <f>IFERROR((((C13+D13)*F13)/I8)*L13, "0")</f>
        <v>0</v>
      </c>
      <c r="Q13" s="100" t="str">
        <f>IFERROR((((C13+D13)*G13)/J8)*M13, "0")</f>
        <v>0</v>
      </c>
    </row>
    <row r="14" spans="1:17" ht="57" x14ac:dyDescent="0.25">
      <c r="A14" s="181" t="s">
        <v>227</v>
      </c>
      <c r="B14" s="182" t="s">
        <v>473</v>
      </c>
      <c r="C14" s="86"/>
      <c r="D14" s="86"/>
      <c r="E14" s="87"/>
      <c r="F14" s="87"/>
      <c r="G14" s="87"/>
      <c r="H14" s="273"/>
      <c r="I14" s="273"/>
      <c r="J14" s="273"/>
      <c r="K14" s="88"/>
      <c r="L14" s="88"/>
      <c r="M14" s="88"/>
      <c r="N14" s="99">
        <f t="shared" si="0"/>
        <v>0</v>
      </c>
      <c r="O14" s="100" t="str">
        <f>IFERROR((((C14+D14)*E14)/H8)*K14, "0")</f>
        <v>0</v>
      </c>
      <c r="P14" s="100" t="str">
        <f>IFERROR((((C14+D14)*F14)/I8)*L14, "0")</f>
        <v>0</v>
      </c>
      <c r="Q14" s="100" t="str">
        <f>IFERROR((((C14+D14)*G14)/J8)*M14, "0")</f>
        <v>0</v>
      </c>
    </row>
    <row r="15" spans="1:17" ht="57" x14ac:dyDescent="0.25">
      <c r="A15" s="181" t="s">
        <v>474</v>
      </c>
      <c r="B15" s="182" t="s">
        <v>474</v>
      </c>
      <c r="C15" s="86"/>
      <c r="D15" s="86"/>
      <c r="E15" s="87"/>
      <c r="F15" s="87"/>
      <c r="G15" s="87"/>
      <c r="H15" s="273"/>
      <c r="I15" s="273"/>
      <c r="J15" s="273"/>
      <c r="K15" s="88"/>
      <c r="L15" s="88"/>
      <c r="M15" s="88"/>
      <c r="N15" s="99">
        <f t="shared" si="0"/>
        <v>0</v>
      </c>
      <c r="O15" s="100" t="str">
        <f>IFERROR((((C15+D15)*E15)/H8)*K15, "0")</f>
        <v>0</v>
      </c>
      <c r="P15" s="100" t="str">
        <f>IFERROR((((C15+D15)*F15)/I8)*L15, "0")</f>
        <v>0</v>
      </c>
      <c r="Q15" s="100" t="str">
        <f>IFERROR((((C15+D15)*G15)/J8)*M15, "0")</f>
        <v>0</v>
      </c>
    </row>
    <row r="16" spans="1:17" ht="132" x14ac:dyDescent="0.25">
      <c r="A16" s="181" t="s">
        <v>475</v>
      </c>
      <c r="B16" s="182" t="s">
        <v>476</v>
      </c>
      <c r="C16" s="86"/>
      <c r="D16" s="86"/>
      <c r="E16" s="87"/>
      <c r="F16" s="87"/>
      <c r="G16" s="87"/>
      <c r="H16" s="273"/>
      <c r="I16" s="273"/>
      <c r="J16" s="273"/>
      <c r="K16" s="88"/>
      <c r="L16" s="88"/>
      <c r="M16" s="88"/>
      <c r="N16" s="99">
        <f t="shared" si="0"/>
        <v>0</v>
      </c>
      <c r="O16" s="100" t="str">
        <f>IFERROR((((C16+D16)*E16)/H8)*K16, "0")</f>
        <v>0</v>
      </c>
      <c r="P16" s="100" t="str">
        <f>IFERROR((((C16+D16)*F16)/I8)*L16, "0")</f>
        <v>0</v>
      </c>
      <c r="Q16" s="100" t="str">
        <f>IFERROR((((C16+D16)*G16)/J8)*M16, "0")</f>
        <v>0</v>
      </c>
    </row>
    <row r="17" spans="1:17" ht="72" x14ac:dyDescent="0.25">
      <c r="A17" s="181" t="s">
        <v>228</v>
      </c>
      <c r="B17" s="182" t="s">
        <v>477</v>
      </c>
      <c r="C17" s="86"/>
      <c r="D17" s="86"/>
      <c r="E17" s="87"/>
      <c r="F17" s="87"/>
      <c r="G17" s="87"/>
      <c r="H17" s="273"/>
      <c r="I17" s="273"/>
      <c r="J17" s="273"/>
      <c r="K17" s="88"/>
      <c r="L17" s="88"/>
      <c r="M17" s="88"/>
      <c r="N17" s="99">
        <f t="shared" si="0"/>
        <v>0</v>
      </c>
      <c r="O17" s="100" t="str">
        <f>IFERROR((((C17+D17)*E17)/H8)*K17, "0")</f>
        <v>0</v>
      </c>
      <c r="P17" s="100" t="str">
        <f>IFERROR((((C17+D17)*F17)/I8)*L17, "0")</f>
        <v>0</v>
      </c>
      <c r="Q17" s="100" t="str">
        <f>IFERROR((((C17+D17)*G17)/J8)*M17, "0")</f>
        <v>0</v>
      </c>
    </row>
    <row r="18" spans="1:17" ht="48" x14ac:dyDescent="0.25">
      <c r="A18" s="181" t="s">
        <v>229</v>
      </c>
      <c r="B18" s="182" t="s">
        <v>230</v>
      </c>
      <c r="C18" s="86"/>
      <c r="D18" s="86"/>
      <c r="E18" s="87"/>
      <c r="F18" s="87"/>
      <c r="G18" s="87"/>
      <c r="H18" s="273"/>
      <c r="I18" s="273"/>
      <c r="J18" s="273"/>
      <c r="K18" s="88"/>
      <c r="L18" s="88"/>
      <c r="M18" s="88"/>
      <c r="N18" s="99">
        <f t="shared" si="0"/>
        <v>0</v>
      </c>
      <c r="O18" s="100" t="str">
        <f>IFERROR((((C18+D18)*E18)/H8)*K18, "0")</f>
        <v>0</v>
      </c>
      <c r="P18" s="100" t="str">
        <f>IFERROR((((C18+D18)*F18)/I8)*L18, "0")</f>
        <v>0</v>
      </c>
      <c r="Q18" s="100" t="str">
        <f>IFERROR((((C18+D18)*G18)/J8)*M18, "0")</f>
        <v>0</v>
      </c>
    </row>
    <row r="19" spans="1:17" x14ac:dyDescent="0.25">
      <c r="A19" s="181" t="s">
        <v>191</v>
      </c>
      <c r="B19" s="182"/>
      <c r="C19" s="86"/>
      <c r="D19" s="86"/>
      <c r="E19" s="89"/>
      <c r="F19" s="89"/>
      <c r="G19" s="89"/>
      <c r="H19" s="273"/>
      <c r="I19" s="273"/>
      <c r="J19" s="273"/>
      <c r="K19" s="88"/>
      <c r="L19" s="88"/>
      <c r="M19" s="88"/>
      <c r="N19" s="99">
        <f t="shared" si="0"/>
        <v>0</v>
      </c>
      <c r="O19" s="100" t="str">
        <f>IFERROR((((C19+D19)*E19)/H8)*K19, "0")</f>
        <v>0</v>
      </c>
      <c r="P19" s="100" t="str">
        <f>IFERROR((((C19+D19)*F19)/I8)*L19, "0")</f>
        <v>0</v>
      </c>
      <c r="Q19" s="100" t="str">
        <f>IFERROR((((C19+D19)*G19)/J8)*M19, "0")</f>
        <v>0</v>
      </c>
    </row>
    <row r="20" spans="1:17" x14ac:dyDescent="0.25">
      <c r="A20" s="181" t="s">
        <v>191</v>
      </c>
      <c r="B20" s="182"/>
      <c r="C20" s="86"/>
      <c r="D20" s="86"/>
      <c r="E20" s="89"/>
      <c r="F20" s="89"/>
      <c r="G20" s="89"/>
      <c r="H20" s="273"/>
      <c r="I20" s="273"/>
      <c r="J20" s="273"/>
      <c r="K20" s="88"/>
      <c r="L20" s="88"/>
      <c r="M20" s="88"/>
      <c r="N20" s="99">
        <f t="shared" si="0"/>
        <v>0</v>
      </c>
      <c r="O20" s="100" t="str">
        <f>IFERROR((((C20+D20)*E20)/H8)*K20, "0")</f>
        <v>0</v>
      </c>
      <c r="P20" s="100" t="str">
        <f>IFERROR((((C20+D20)*F20)/I8)*L20, "0")</f>
        <v>0</v>
      </c>
      <c r="Q20" s="100" t="str">
        <f>IFERROR((((C20+D20)*G20)/J8)*M20, "0")</f>
        <v>0</v>
      </c>
    </row>
    <row r="21" spans="1:17" x14ac:dyDescent="0.25">
      <c r="A21" s="181" t="s">
        <v>21</v>
      </c>
      <c r="B21" s="182"/>
      <c r="C21" s="86"/>
      <c r="D21" s="86"/>
      <c r="E21" s="89"/>
      <c r="F21" s="89"/>
      <c r="G21" s="89"/>
      <c r="H21" s="273"/>
      <c r="I21" s="273"/>
      <c r="J21" s="273"/>
      <c r="K21" s="88"/>
      <c r="L21" s="88"/>
      <c r="M21" s="88"/>
      <c r="N21" s="99">
        <f t="shared" si="0"/>
        <v>0</v>
      </c>
      <c r="O21" s="100" t="str">
        <f>IFERROR((((C21+D21)*E21)/H8)*K21, "0")</f>
        <v>0</v>
      </c>
      <c r="P21" s="100" t="str">
        <f>IFERROR((((C21+D21)*F21)/I8)*L21, "0")</f>
        <v>0</v>
      </c>
      <c r="Q21" s="100" t="str">
        <f>IFERROR((((C21+D21)*G21)/J8)*M21, "0")</f>
        <v>0</v>
      </c>
    </row>
    <row r="22" spans="1:17" s="97" customFormat="1" x14ac:dyDescent="0.25">
      <c r="A22" s="90"/>
      <c r="B22" s="91"/>
      <c r="C22" s="92"/>
      <c r="D22" s="92"/>
      <c r="E22" s="93"/>
      <c r="F22" s="93"/>
      <c r="G22" s="93"/>
      <c r="H22" s="94"/>
      <c r="I22" s="94"/>
      <c r="J22" s="94"/>
      <c r="K22" s="95"/>
      <c r="L22" s="95"/>
      <c r="M22" s="95"/>
      <c r="N22" s="95"/>
      <c r="O22" s="96"/>
      <c r="P22" s="96"/>
      <c r="Q22" s="96"/>
    </row>
    <row r="23" spans="1:17" ht="36.75" customHeight="1" x14ac:dyDescent="0.35">
      <c r="A23" s="262" t="s">
        <v>231</v>
      </c>
      <c r="B23" s="262" t="s">
        <v>175</v>
      </c>
      <c r="C23" s="267" t="s">
        <v>478</v>
      </c>
      <c r="D23" s="267" t="s">
        <v>479</v>
      </c>
      <c r="E23" s="261" t="s">
        <v>216</v>
      </c>
      <c r="F23" s="261"/>
      <c r="G23" s="261"/>
      <c r="H23" s="269" t="s">
        <v>15</v>
      </c>
      <c r="I23" s="269" t="s">
        <v>16</v>
      </c>
      <c r="J23" s="269" t="s">
        <v>17</v>
      </c>
      <c r="K23" s="84"/>
      <c r="L23" s="84"/>
      <c r="M23" s="84"/>
      <c r="N23" s="84"/>
      <c r="O23" s="84"/>
      <c r="P23" s="84"/>
      <c r="Q23" s="84"/>
    </row>
    <row r="24" spans="1:17" ht="90.75" customHeight="1" x14ac:dyDescent="0.25">
      <c r="A24" s="262"/>
      <c r="B24" s="262"/>
      <c r="C24" s="268"/>
      <c r="D24" s="268"/>
      <c r="E24" s="155" t="s">
        <v>211</v>
      </c>
      <c r="F24" s="155" t="s">
        <v>218</v>
      </c>
      <c r="G24" s="155" t="s">
        <v>213</v>
      </c>
      <c r="H24" s="269"/>
      <c r="I24" s="269"/>
      <c r="J24" s="269"/>
      <c r="K24" s="84"/>
      <c r="L24" s="84"/>
      <c r="M24" s="84"/>
      <c r="N24" s="84"/>
      <c r="O24" s="84"/>
      <c r="P24" s="84"/>
      <c r="Q24" s="84"/>
    </row>
    <row r="25" spans="1:17" ht="60" x14ac:dyDescent="0.2">
      <c r="A25" s="181" t="s">
        <v>232</v>
      </c>
      <c r="B25" s="182" t="s">
        <v>480</v>
      </c>
      <c r="C25" s="86"/>
      <c r="D25" s="98"/>
      <c r="E25" s="101" t="str">
        <f>IFERROR(((C25+D25)/'Activity Classification'!F10)*H25, "0")</f>
        <v>0</v>
      </c>
      <c r="F25" s="101" t="str">
        <f>IFERROR(((C25+D25)/'Activity Classification'!F10)*I25, "0")</f>
        <v>0</v>
      </c>
      <c r="G25" s="101" t="str">
        <f>IFERROR(((C25+D25)/'Activity Classification'!F10)*J25, "0")</f>
        <v>0</v>
      </c>
      <c r="H25" s="270" t="str">
        <f>'OVERALL UNIT COSTS'!B43</f>
        <v>0</v>
      </c>
      <c r="I25" s="270" t="str">
        <f>'OVERALL UNIT COSTS'!B44</f>
        <v>0</v>
      </c>
      <c r="J25" s="270" t="str">
        <f>'OVERALL UNIT COSTS'!B45</f>
        <v>0</v>
      </c>
      <c r="K25" s="84"/>
      <c r="L25" s="84"/>
      <c r="M25" s="84"/>
      <c r="N25" s="84"/>
      <c r="O25" s="84"/>
      <c r="P25" s="84"/>
      <c r="Q25" s="84"/>
    </row>
    <row r="26" spans="1:17" ht="60" x14ac:dyDescent="0.2">
      <c r="A26" s="181" t="s">
        <v>233</v>
      </c>
      <c r="B26" s="182" t="s">
        <v>234</v>
      </c>
      <c r="C26" s="86"/>
      <c r="D26" s="98"/>
      <c r="E26" s="101" t="str">
        <f>IFERROR(((C26+D26)/'Activity Classification'!F10)*H25, "0")</f>
        <v>0</v>
      </c>
      <c r="F26" s="101" t="str">
        <f>IFERROR(((C26+D26)/'Activity Classification'!F10)*I25, "0")</f>
        <v>0</v>
      </c>
      <c r="G26" s="101" t="str">
        <f>IFERROR(((C26+D26)/'Activity Classification'!F10)*J25, "0")</f>
        <v>0</v>
      </c>
      <c r="H26" s="271"/>
      <c r="I26" s="271"/>
      <c r="J26" s="271"/>
      <c r="K26" s="84"/>
      <c r="L26" s="84"/>
      <c r="M26" s="84"/>
      <c r="N26" s="84"/>
      <c r="O26" s="84"/>
      <c r="P26" s="84"/>
      <c r="Q26" s="84"/>
    </row>
    <row r="27" spans="1:17" ht="84" x14ac:dyDescent="0.2">
      <c r="A27" s="181" t="s">
        <v>235</v>
      </c>
      <c r="B27" s="182" t="s">
        <v>236</v>
      </c>
      <c r="C27" s="86"/>
      <c r="D27" s="98"/>
      <c r="E27" s="101" t="str">
        <f>IFERROR(((C27+D27)/'Activity Classification'!F10)*H25, "0")</f>
        <v>0</v>
      </c>
      <c r="F27" s="101" t="str">
        <f>IFERROR(((C27+D27)/'Activity Classification'!F10)*I25, "0")</f>
        <v>0</v>
      </c>
      <c r="G27" s="101" t="str">
        <f>IFERROR(((C27+D27)/'Activity Classification'!F10)*J25, "0")</f>
        <v>0</v>
      </c>
      <c r="H27" s="271"/>
      <c r="I27" s="271"/>
      <c r="J27" s="271"/>
      <c r="K27" s="84"/>
      <c r="L27" s="84"/>
      <c r="M27" s="84"/>
      <c r="N27" s="84"/>
      <c r="O27" s="84"/>
      <c r="P27" s="84"/>
      <c r="Q27" s="84"/>
    </row>
    <row r="28" spans="1:17" ht="60" x14ac:dyDescent="0.2">
      <c r="A28" s="181" t="s">
        <v>237</v>
      </c>
      <c r="B28" s="182" t="s">
        <v>238</v>
      </c>
      <c r="C28" s="86"/>
      <c r="D28" s="98"/>
      <c r="E28" s="101" t="str">
        <f>IFERROR(((C28+D28)/'Activity Classification'!F10)*H25, "0")</f>
        <v>0</v>
      </c>
      <c r="F28" s="101" t="str">
        <f>IFERROR(((C28+D28)/'Activity Classification'!F10)*I25, "0")</f>
        <v>0</v>
      </c>
      <c r="G28" s="101" t="str">
        <f>IFERROR(((C28+D28)/'Activity Classification'!F10)*J25, "0")</f>
        <v>0</v>
      </c>
      <c r="H28" s="271"/>
      <c r="I28" s="271"/>
      <c r="J28" s="271"/>
      <c r="K28" s="84"/>
      <c r="L28" s="84"/>
      <c r="M28" s="84"/>
      <c r="N28" s="84"/>
      <c r="O28" s="84"/>
      <c r="P28" s="84"/>
      <c r="Q28" s="84"/>
    </row>
    <row r="29" spans="1:17" ht="14.25" x14ac:dyDescent="0.2">
      <c r="A29" s="181" t="s">
        <v>200</v>
      </c>
      <c r="B29" s="182" t="s">
        <v>239</v>
      </c>
      <c r="C29" s="86"/>
      <c r="D29" s="86"/>
      <c r="E29" s="101" t="str">
        <f>IFERROR(((C29+D29)/'Activity Classification'!F10)*H25, "0")</f>
        <v>0</v>
      </c>
      <c r="F29" s="101" t="str">
        <f>IFERROR(((C29+D29)/'Activity Classification'!F10)*I25, "0")</f>
        <v>0</v>
      </c>
      <c r="G29" s="101" t="str">
        <f>IFERROR(((C29+D29)/'Activity Classification'!F10)*J25, "0")</f>
        <v>0</v>
      </c>
      <c r="H29" s="271"/>
      <c r="I29" s="271"/>
      <c r="J29" s="271"/>
      <c r="K29" s="84"/>
      <c r="L29" s="84"/>
      <c r="M29" s="84"/>
      <c r="N29" s="84"/>
      <c r="O29" s="84"/>
      <c r="P29" s="84"/>
      <c r="Q29" s="84"/>
    </row>
    <row r="30" spans="1:17" ht="48" x14ac:dyDescent="0.2">
      <c r="A30" s="181" t="s">
        <v>204</v>
      </c>
      <c r="B30" s="182" t="s">
        <v>205</v>
      </c>
      <c r="C30" s="86"/>
      <c r="D30" s="86"/>
      <c r="E30" s="101" t="str">
        <f>IFERROR(((C30+D30)/'Activity Classification'!F10)*H25, "0")</f>
        <v>0</v>
      </c>
      <c r="F30" s="101" t="str">
        <f>IFERROR(((C30+D30)/'Activity Classification'!F10)*I25, "0")</f>
        <v>0</v>
      </c>
      <c r="G30" s="101" t="str">
        <f>IFERROR(((C30+D30)/'Activity Classification'!F10)*J25, "0")</f>
        <v>0</v>
      </c>
      <c r="H30" s="271"/>
      <c r="I30" s="271"/>
      <c r="J30" s="271"/>
      <c r="K30" s="84"/>
      <c r="L30" s="84"/>
      <c r="M30" s="84"/>
      <c r="N30" s="84"/>
      <c r="O30" s="84"/>
      <c r="P30" s="84"/>
      <c r="Q30" s="84"/>
    </row>
    <row r="31" spans="1:17" ht="14.25" x14ac:dyDescent="0.2">
      <c r="A31" s="181" t="s">
        <v>206</v>
      </c>
      <c r="B31" s="182" t="s">
        <v>207</v>
      </c>
      <c r="C31" s="86"/>
      <c r="D31" s="86"/>
      <c r="E31" s="101" t="str">
        <f>IFERROR(((C31+D31)/'Activity Classification'!F10)*H25, "0")</f>
        <v>0</v>
      </c>
      <c r="F31" s="101" t="str">
        <f>IFERROR(((C31+D31)/'Activity Classification'!F10)*I25, "0")</f>
        <v>0</v>
      </c>
      <c r="G31" s="101" t="str">
        <f>IFERROR(((C31+D31)/'Activity Classification'!F10)*J25, "0")</f>
        <v>0</v>
      </c>
      <c r="H31" s="271"/>
      <c r="I31" s="271"/>
      <c r="J31" s="271"/>
      <c r="K31" s="84"/>
      <c r="L31" s="84"/>
      <c r="M31" s="84"/>
      <c r="N31" s="84"/>
      <c r="O31" s="84"/>
      <c r="P31" s="84"/>
      <c r="Q31" s="84"/>
    </row>
    <row r="32" spans="1:17" ht="14.25" x14ac:dyDescent="0.2">
      <c r="A32" s="181" t="s">
        <v>191</v>
      </c>
      <c r="B32" s="182"/>
      <c r="C32" s="86"/>
      <c r="D32" s="86"/>
      <c r="E32" s="101" t="str">
        <f>IFERROR(((C32+D32)/'Activity Classification'!F10)*H25, "0")</f>
        <v>0</v>
      </c>
      <c r="F32" s="101" t="str">
        <f>IFERROR(((C32+D32)/'Activity Classification'!F10)*I25, "0")</f>
        <v>0</v>
      </c>
      <c r="G32" s="101" t="str">
        <f>IFERROR(((C32+D32)/'Activity Classification'!F10)*J25, "0")</f>
        <v>0</v>
      </c>
      <c r="H32" s="271"/>
      <c r="I32" s="271"/>
      <c r="J32" s="271"/>
      <c r="K32" s="84"/>
      <c r="L32" s="84"/>
      <c r="M32" s="84"/>
      <c r="N32" s="84"/>
      <c r="O32" s="84"/>
      <c r="P32" s="84"/>
      <c r="Q32" s="84"/>
    </row>
    <row r="33" spans="1:17" ht="14.25" x14ac:dyDescent="0.2">
      <c r="A33" s="181" t="s">
        <v>191</v>
      </c>
      <c r="B33" s="182"/>
      <c r="C33" s="86"/>
      <c r="D33" s="86"/>
      <c r="E33" s="101" t="str">
        <f>IFERROR(((C33+D33)/'Activity Classification'!F10)*H25, "0")</f>
        <v>0</v>
      </c>
      <c r="F33" s="101" t="str">
        <f>IFERROR(((C33+D33)/'Activity Classification'!F10)*I25, "0")</f>
        <v>0</v>
      </c>
      <c r="G33" s="101" t="str">
        <f>IFERROR(((C33+D33)/'Activity Classification'!F10)*J25, "0")</f>
        <v>0</v>
      </c>
      <c r="H33" s="271"/>
      <c r="I33" s="271"/>
      <c r="J33" s="271"/>
      <c r="K33" s="84"/>
      <c r="L33" s="84"/>
      <c r="M33" s="84"/>
      <c r="N33" s="84"/>
      <c r="O33" s="84"/>
      <c r="P33" s="84"/>
      <c r="Q33" s="84"/>
    </row>
    <row r="34" spans="1:17" ht="14.25" x14ac:dyDescent="0.2">
      <c r="A34" s="181" t="s">
        <v>191</v>
      </c>
      <c r="B34" s="182"/>
      <c r="C34" s="86"/>
      <c r="D34" s="86"/>
      <c r="E34" s="101" t="str">
        <f>IFERROR(((C34+D34)/'Activity Classification'!F10)*H25, "0")</f>
        <v>0</v>
      </c>
      <c r="F34" s="101" t="str">
        <f>IFERROR(((C34+D34)/'Activity Classification'!F10)*I25, "0")</f>
        <v>0</v>
      </c>
      <c r="G34" s="101" t="str">
        <f>IFERROR(((C34+D34)/'Activity Classification'!F10)*J25, "0")</f>
        <v>0</v>
      </c>
      <c r="H34" s="272"/>
      <c r="I34" s="272"/>
      <c r="J34" s="272"/>
      <c r="K34" s="84"/>
      <c r="L34" s="84"/>
      <c r="M34" s="84"/>
      <c r="N34" s="84"/>
      <c r="O34" s="84"/>
      <c r="P34" s="84"/>
      <c r="Q34" s="84"/>
    </row>
  </sheetData>
  <sheetProtection password="F400" sheet="1" objects="1" scenarios="1" selectLockedCells="1"/>
  <mergeCells count="23">
    <mergeCell ref="B2:L4"/>
    <mergeCell ref="H23:H24"/>
    <mergeCell ref="I23:I24"/>
    <mergeCell ref="J23:J24"/>
    <mergeCell ref="H25:H34"/>
    <mergeCell ref="I25:I34"/>
    <mergeCell ref="J25:J34"/>
    <mergeCell ref="H8:H21"/>
    <mergeCell ref="I8:I21"/>
    <mergeCell ref="J8:J21"/>
    <mergeCell ref="E6:G6"/>
    <mergeCell ref="H6:J6"/>
    <mergeCell ref="A23:A24"/>
    <mergeCell ref="B23:B24"/>
    <mergeCell ref="C23:C24"/>
    <mergeCell ref="D23:D24"/>
    <mergeCell ref="E23:G23"/>
    <mergeCell ref="O6:Q6"/>
    <mergeCell ref="A6:A7"/>
    <mergeCell ref="B6:B7"/>
    <mergeCell ref="C6:C7"/>
    <mergeCell ref="D6:D7"/>
    <mergeCell ref="K6:N6"/>
  </mergeCells>
  <phoneticPr fontId="26"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48"/>
  <sheetViews>
    <sheetView zoomScale="90" zoomScaleNormal="90" workbookViewId="0">
      <selection activeCell="R7" sqref="R7"/>
    </sheetView>
  </sheetViews>
  <sheetFormatPr defaultColWidth="8.85546875" defaultRowHeight="14.25" x14ac:dyDescent="0.2"/>
  <cols>
    <col min="1" max="1" width="38.42578125" style="84" customWidth="1"/>
    <col min="2" max="2" width="21" style="84" customWidth="1"/>
    <col min="3" max="3" width="28.42578125" style="84" customWidth="1"/>
    <col min="4" max="4" width="28.28515625" style="84" customWidth="1"/>
    <col min="5" max="5" width="18" style="84" customWidth="1"/>
    <col min="6" max="6" width="22.7109375" style="84" customWidth="1"/>
    <col min="7" max="7" width="18.5703125" style="84" customWidth="1"/>
    <col min="8" max="8" width="13" style="84" customWidth="1"/>
    <col min="9" max="9" width="8.85546875" style="84"/>
    <col min="10" max="11" width="9.5703125" style="84" hidden="1" customWidth="1"/>
    <col min="12" max="15" width="8.85546875" style="84" hidden="1" customWidth="1"/>
    <col min="16" max="16384" width="8.85546875" style="84"/>
  </cols>
  <sheetData>
    <row r="1" spans="1:9" ht="81" x14ac:dyDescent="0.3">
      <c r="A1" s="145" t="s">
        <v>71</v>
      </c>
      <c r="B1" s="83"/>
      <c r="C1" s="83"/>
      <c r="D1" s="83"/>
      <c r="F1" s="102"/>
      <c r="G1" s="102"/>
      <c r="H1" s="102"/>
      <c r="I1" s="102"/>
    </row>
    <row r="3" spans="1:9" ht="46.5" customHeight="1" x14ac:dyDescent="0.2">
      <c r="A3" s="274" t="s">
        <v>548</v>
      </c>
      <c r="B3" s="275"/>
      <c r="C3" s="275"/>
      <c r="D3" s="275"/>
      <c r="E3" s="275"/>
      <c r="F3" s="275"/>
      <c r="G3" s="275"/>
    </row>
    <row r="4" spans="1:9" ht="108" customHeight="1" x14ac:dyDescent="0.2">
      <c r="A4" s="275"/>
      <c r="B4" s="275"/>
      <c r="C4" s="275"/>
      <c r="D4" s="275"/>
      <c r="E4" s="275"/>
      <c r="F4" s="275"/>
      <c r="G4" s="275"/>
    </row>
    <row r="5" spans="1:9" ht="40.5" customHeight="1" x14ac:dyDescent="0.2">
      <c r="A5" s="72" t="s">
        <v>240</v>
      </c>
      <c r="B5" s="279" t="s">
        <v>549</v>
      </c>
      <c r="C5" s="280"/>
      <c r="D5" s="280"/>
      <c r="E5" s="280"/>
      <c r="F5" s="280"/>
      <c r="G5" s="281"/>
    </row>
    <row r="7" spans="1:9" ht="111.75" customHeight="1" x14ac:dyDescent="0.25">
      <c r="A7" s="144" t="s">
        <v>241</v>
      </c>
      <c r="B7" s="144" t="s">
        <v>242</v>
      </c>
      <c r="C7" s="144" t="s">
        <v>481</v>
      </c>
      <c r="D7" s="144" t="s">
        <v>482</v>
      </c>
      <c r="E7" s="144" t="s">
        <v>483</v>
      </c>
      <c r="F7" s="144" t="s">
        <v>484</v>
      </c>
      <c r="G7" s="144" t="s">
        <v>485</v>
      </c>
      <c r="H7" s="144" t="s">
        <v>216</v>
      </c>
    </row>
    <row r="8" spans="1:9" ht="24" x14ac:dyDescent="0.2">
      <c r="A8" s="103" t="s">
        <v>243</v>
      </c>
      <c r="B8" s="183" t="s">
        <v>267</v>
      </c>
      <c r="C8" s="103"/>
      <c r="D8" s="103"/>
      <c r="E8" s="104"/>
      <c r="F8" s="105"/>
      <c r="G8" s="106"/>
      <c r="H8" s="115">
        <f t="shared" ref="H8:H25" si="0">E8*F8*G8</f>
        <v>0</v>
      </c>
    </row>
    <row r="9" spans="1:9" ht="24" x14ac:dyDescent="0.2">
      <c r="A9" s="103" t="s">
        <v>244</v>
      </c>
      <c r="B9" s="183" t="s">
        <v>267</v>
      </c>
      <c r="C9" s="103"/>
      <c r="D9" s="103"/>
      <c r="E9" s="104"/>
      <c r="F9" s="105"/>
      <c r="G9" s="106"/>
      <c r="H9" s="115">
        <f t="shared" si="0"/>
        <v>0</v>
      </c>
    </row>
    <row r="10" spans="1:9" ht="24" x14ac:dyDescent="0.2">
      <c r="A10" s="103" t="s">
        <v>245</v>
      </c>
      <c r="B10" s="183" t="s">
        <v>267</v>
      </c>
      <c r="C10" s="103"/>
      <c r="D10" s="103"/>
      <c r="E10" s="104"/>
      <c r="F10" s="105"/>
      <c r="G10" s="106"/>
      <c r="H10" s="115">
        <f t="shared" si="0"/>
        <v>0</v>
      </c>
    </row>
    <row r="11" spans="1:9" x14ac:dyDescent="0.2">
      <c r="A11" s="103" t="s">
        <v>486</v>
      </c>
      <c r="B11" s="107"/>
      <c r="C11" s="103"/>
      <c r="D11" s="103"/>
      <c r="E11" s="104"/>
      <c r="F11" s="105"/>
      <c r="G11" s="106"/>
      <c r="H11" s="115">
        <f t="shared" si="0"/>
        <v>0</v>
      </c>
    </row>
    <row r="12" spans="1:9" x14ac:dyDescent="0.2">
      <c r="A12" s="103" t="s">
        <v>487</v>
      </c>
      <c r="B12" s="107"/>
      <c r="C12" s="103"/>
      <c r="D12" s="103"/>
      <c r="E12" s="104"/>
      <c r="F12" s="105"/>
      <c r="G12" s="106"/>
      <c r="H12" s="115">
        <f t="shared" si="0"/>
        <v>0</v>
      </c>
    </row>
    <row r="13" spans="1:9" x14ac:dyDescent="0.2">
      <c r="A13" s="103" t="s">
        <v>488</v>
      </c>
      <c r="B13" s="107"/>
      <c r="C13" s="103"/>
      <c r="D13" s="103"/>
      <c r="E13" s="104"/>
      <c r="F13" s="105"/>
      <c r="G13" s="106"/>
      <c r="H13" s="115">
        <f t="shared" si="0"/>
        <v>0</v>
      </c>
    </row>
    <row r="14" spans="1:9" ht="48" x14ac:dyDescent="0.2">
      <c r="A14" s="103" t="s">
        <v>246</v>
      </c>
      <c r="B14" s="107" t="s">
        <v>268</v>
      </c>
      <c r="C14" s="103"/>
      <c r="D14" s="103"/>
      <c r="E14" s="104"/>
      <c r="F14" s="105"/>
      <c r="G14" s="106"/>
      <c r="H14" s="115">
        <f t="shared" si="0"/>
        <v>0</v>
      </c>
    </row>
    <row r="15" spans="1:9" ht="48" x14ac:dyDescent="0.2">
      <c r="A15" s="103" t="s">
        <v>247</v>
      </c>
      <c r="B15" s="107" t="s">
        <v>268</v>
      </c>
      <c r="C15" s="103"/>
      <c r="D15" s="103"/>
      <c r="E15" s="104"/>
      <c r="F15" s="105"/>
      <c r="G15" s="106"/>
      <c r="H15" s="115">
        <f t="shared" si="0"/>
        <v>0</v>
      </c>
    </row>
    <row r="16" spans="1:9" ht="42.75" x14ac:dyDescent="0.2">
      <c r="A16" s="103" t="s">
        <v>248</v>
      </c>
      <c r="B16" s="107"/>
      <c r="C16" s="103"/>
      <c r="D16" s="103"/>
      <c r="E16" s="104"/>
      <c r="F16" s="105"/>
      <c r="G16" s="106"/>
      <c r="H16" s="115">
        <f t="shared" si="0"/>
        <v>0</v>
      </c>
    </row>
    <row r="17" spans="1:8" x14ac:dyDescent="0.2">
      <c r="A17" s="106" t="s">
        <v>249</v>
      </c>
      <c r="B17" s="184"/>
      <c r="C17" s="106"/>
      <c r="D17" s="103"/>
      <c r="E17" s="104"/>
      <c r="F17" s="105"/>
      <c r="G17" s="106"/>
      <c r="H17" s="115">
        <f t="shared" si="0"/>
        <v>0</v>
      </c>
    </row>
    <row r="18" spans="1:8" x14ac:dyDescent="0.2">
      <c r="A18" s="106" t="s">
        <v>250</v>
      </c>
      <c r="B18" s="184"/>
      <c r="C18" s="106"/>
      <c r="D18" s="103"/>
      <c r="E18" s="104"/>
      <c r="F18" s="105"/>
      <c r="G18" s="106"/>
      <c r="H18" s="115">
        <f t="shared" si="0"/>
        <v>0</v>
      </c>
    </row>
    <row r="19" spans="1:8" x14ac:dyDescent="0.2">
      <c r="A19" s="106" t="s">
        <v>251</v>
      </c>
      <c r="B19" s="184"/>
      <c r="C19" s="106"/>
      <c r="D19" s="103"/>
      <c r="E19" s="104"/>
      <c r="F19" s="105"/>
      <c r="G19" s="106"/>
      <c r="H19" s="115">
        <f t="shared" si="0"/>
        <v>0</v>
      </c>
    </row>
    <row r="20" spans="1:8" x14ac:dyDescent="0.2">
      <c r="A20" s="106" t="s">
        <v>252</v>
      </c>
      <c r="B20" s="184"/>
      <c r="C20" s="106"/>
      <c r="D20" s="103"/>
      <c r="E20" s="104"/>
      <c r="F20" s="105"/>
      <c r="G20" s="106"/>
      <c r="H20" s="115">
        <f t="shared" si="0"/>
        <v>0</v>
      </c>
    </row>
    <row r="21" spans="1:8" x14ac:dyDescent="0.2">
      <c r="A21" s="106" t="s">
        <v>253</v>
      </c>
      <c r="B21" s="184"/>
      <c r="C21" s="106"/>
      <c r="D21" s="103"/>
      <c r="E21" s="104"/>
      <c r="F21" s="105"/>
      <c r="G21" s="106"/>
      <c r="H21" s="115">
        <f t="shared" si="0"/>
        <v>0</v>
      </c>
    </row>
    <row r="22" spans="1:8" x14ac:dyDescent="0.2">
      <c r="A22" s="106" t="s">
        <v>254</v>
      </c>
      <c r="B22" s="184"/>
      <c r="C22" s="108"/>
      <c r="D22" s="103"/>
      <c r="E22" s="104"/>
      <c r="F22" s="105"/>
      <c r="G22" s="106"/>
      <c r="H22" s="115">
        <f t="shared" si="0"/>
        <v>0</v>
      </c>
    </row>
    <row r="23" spans="1:8" x14ac:dyDescent="0.2">
      <c r="A23" s="106" t="s">
        <v>255</v>
      </c>
      <c r="B23" s="184"/>
      <c r="D23" s="103"/>
      <c r="E23" s="104"/>
      <c r="F23" s="105"/>
      <c r="G23" s="106"/>
      <c r="H23" s="115">
        <f t="shared" si="0"/>
        <v>0</v>
      </c>
    </row>
    <row r="24" spans="1:8" ht="60" x14ac:dyDescent="0.2">
      <c r="A24" s="177" t="s">
        <v>256</v>
      </c>
      <c r="B24" s="184" t="s">
        <v>257</v>
      </c>
      <c r="C24" s="108"/>
      <c r="D24" s="103"/>
      <c r="E24" s="104"/>
      <c r="F24" s="105"/>
      <c r="G24" s="106"/>
      <c r="H24" s="115">
        <f t="shared" si="0"/>
        <v>0</v>
      </c>
    </row>
    <row r="25" spans="1:8" ht="36" x14ac:dyDescent="0.2">
      <c r="A25" s="177" t="s">
        <v>258</v>
      </c>
      <c r="B25" s="184" t="s">
        <v>259</v>
      </c>
      <c r="C25" s="108"/>
      <c r="D25" s="103"/>
      <c r="E25" s="104"/>
      <c r="F25" s="105"/>
      <c r="G25" s="106"/>
      <c r="H25" s="115">
        <f t="shared" si="0"/>
        <v>0</v>
      </c>
    </row>
    <row r="26" spans="1:8" x14ac:dyDescent="0.2">
      <c r="A26" s="106" t="s">
        <v>260</v>
      </c>
      <c r="B26" s="184"/>
      <c r="C26" s="106"/>
      <c r="D26" s="103"/>
      <c r="E26" s="104"/>
      <c r="F26" s="105"/>
      <c r="G26" s="106"/>
      <c r="H26" s="115">
        <f t="shared" ref="H26:H36" si="1">E26*F26*G26</f>
        <v>0</v>
      </c>
    </row>
    <row r="27" spans="1:8" ht="28.5" x14ac:dyDescent="0.2">
      <c r="A27" s="106" t="s">
        <v>261</v>
      </c>
      <c r="B27" s="184"/>
      <c r="C27" s="106"/>
      <c r="D27" s="103"/>
      <c r="E27" s="104"/>
      <c r="F27" s="105"/>
      <c r="G27" s="106"/>
      <c r="H27" s="115">
        <f t="shared" si="1"/>
        <v>0</v>
      </c>
    </row>
    <row r="28" spans="1:8" x14ac:dyDescent="0.2">
      <c r="A28" s="106" t="s">
        <v>262</v>
      </c>
      <c r="B28" s="184"/>
      <c r="C28" s="106"/>
      <c r="D28" s="103"/>
      <c r="E28" s="104"/>
      <c r="F28" s="105"/>
      <c r="G28" s="106"/>
      <c r="H28" s="115">
        <f t="shared" si="1"/>
        <v>0</v>
      </c>
    </row>
    <row r="29" spans="1:8" x14ac:dyDescent="0.2">
      <c r="A29" s="106" t="s">
        <v>263</v>
      </c>
      <c r="B29" s="184"/>
      <c r="C29" s="106"/>
      <c r="D29" s="103"/>
      <c r="E29" s="104"/>
      <c r="F29" s="105"/>
      <c r="G29" s="106"/>
      <c r="H29" s="115">
        <f t="shared" si="1"/>
        <v>0</v>
      </c>
    </row>
    <row r="30" spans="1:8" x14ac:dyDescent="0.2">
      <c r="A30" s="106" t="s">
        <v>264</v>
      </c>
      <c r="B30" s="184"/>
      <c r="C30" s="106"/>
      <c r="D30" s="103"/>
      <c r="E30" s="104"/>
      <c r="F30" s="105"/>
      <c r="G30" s="106"/>
      <c r="H30" s="115">
        <f t="shared" si="1"/>
        <v>0</v>
      </c>
    </row>
    <row r="31" spans="1:8" ht="28.5" x14ac:dyDescent="0.2">
      <c r="A31" s="106" t="s">
        <v>265</v>
      </c>
      <c r="B31" s="184"/>
      <c r="C31" s="106"/>
      <c r="D31" s="103"/>
      <c r="E31" s="104"/>
      <c r="F31" s="105"/>
      <c r="G31" s="106"/>
      <c r="H31" s="115">
        <f t="shared" si="1"/>
        <v>0</v>
      </c>
    </row>
    <row r="32" spans="1:8" x14ac:dyDescent="0.2">
      <c r="A32" s="106" t="s">
        <v>264</v>
      </c>
      <c r="B32" s="184"/>
      <c r="C32" s="106"/>
      <c r="D32" s="103"/>
      <c r="E32" s="104"/>
      <c r="F32" s="105"/>
      <c r="G32" s="106"/>
      <c r="H32" s="115">
        <f t="shared" si="1"/>
        <v>0</v>
      </c>
    </row>
    <row r="33" spans="1:15" x14ac:dyDescent="0.2">
      <c r="A33" s="106" t="s">
        <v>266</v>
      </c>
      <c r="B33" s="184"/>
      <c r="C33" s="106"/>
      <c r="D33" s="103"/>
      <c r="E33" s="104"/>
      <c r="F33" s="105"/>
      <c r="G33" s="106"/>
      <c r="H33" s="115">
        <f t="shared" si="1"/>
        <v>0</v>
      </c>
    </row>
    <row r="34" spans="1:15" x14ac:dyDescent="0.2">
      <c r="A34" s="106" t="s">
        <v>191</v>
      </c>
      <c r="B34" s="109"/>
      <c r="C34" s="106"/>
      <c r="D34" s="103"/>
      <c r="E34" s="104"/>
      <c r="F34" s="105"/>
      <c r="G34" s="106"/>
      <c r="H34" s="115">
        <f t="shared" si="1"/>
        <v>0</v>
      </c>
    </row>
    <row r="35" spans="1:15" x14ac:dyDescent="0.2">
      <c r="A35" s="106" t="s">
        <v>191</v>
      </c>
      <c r="B35" s="109"/>
      <c r="C35" s="106"/>
      <c r="D35" s="103"/>
      <c r="E35" s="104"/>
      <c r="F35" s="105"/>
      <c r="G35" s="106"/>
      <c r="H35" s="115">
        <f t="shared" si="1"/>
        <v>0</v>
      </c>
    </row>
    <row r="36" spans="1:15" x14ac:dyDescent="0.2">
      <c r="A36" s="106" t="s">
        <v>191</v>
      </c>
      <c r="B36" s="109"/>
      <c r="C36" s="106"/>
      <c r="D36" s="103"/>
      <c r="E36" s="104"/>
      <c r="F36" s="105"/>
      <c r="G36" s="106"/>
      <c r="H36" s="115">
        <f t="shared" si="1"/>
        <v>0</v>
      </c>
    </row>
    <row r="40" spans="1:15" ht="34.5" customHeight="1" x14ac:dyDescent="0.25">
      <c r="A40" s="277" t="s">
        <v>489</v>
      </c>
      <c r="B40" s="277" t="s">
        <v>242</v>
      </c>
      <c r="C40" s="276" t="s">
        <v>511</v>
      </c>
      <c r="D40" s="276"/>
      <c r="E40" s="276"/>
      <c r="F40" s="277" t="s">
        <v>483</v>
      </c>
      <c r="G40" s="277" t="s">
        <v>490</v>
      </c>
      <c r="H40" s="277" t="s">
        <v>269</v>
      </c>
      <c r="J40" s="282" t="s">
        <v>46</v>
      </c>
      <c r="K40" s="282"/>
      <c r="L40" s="282" t="s">
        <v>47</v>
      </c>
      <c r="M40" s="282"/>
      <c r="N40" s="282" t="s">
        <v>45</v>
      </c>
      <c r="O40" s="282"/>
    </row>
    <row r="41" spans="1:15" ht="48.75" customHeight="1" x14ac:dyDescent="0.25">
      <c r="A41" s="278"/>
      <c r="B41" s="278"/>
      <c r="C41" s="144" t="s">
        <v>211</v>
      </c>
      <c r="D41" s="144" t="s">
        <v>212</v>
      </c>
      <c r="E41" s="144" t="s">
        <v>213</v>
      </c>
      <c r="F41" s="278"/>
      <c r="G41" s="278"/>
      <c r="H41" s="278"/>
      <c r="J41" s="110" t="s">
        <v>44</v>
      </c>
      <c r="K41" s="110" t="s">
        <v>48</v>
      </c>
      <c r="L41" s="110" t="s">
        <v>44</v>
      </c>
      <c r="M41" s="110" t="s">
        <v>48</v>
      </c>
      <c r="N41" s="110" t="s">
        <v>44</v>
      </c>
      <c r="O41" s="110" t="s">
        <v>48</v>
      </c>
    </row>
    <row r="42" spans="1:15" x14ac:dyDescent="0.2">
      <c r="A42" s="106" t="s">
        <v>270</v>
      </c>
      <c r="B42" s="109"/>
      <c r="C42" s="111"/>
      <c r="D42" s="112"/>
      <c r="E42" s="113"/>
      <c r="F42" s="104"/>
      <c r="G42" s="106"/>
      <c r="H42" s="115">
        <f>F42*G42</f>
        <v>0</v>
      </c>
      <c r="J42" s="106">
        <f>IF(C42="Да",'Activity Classification'!$F$16, 0)</f>
        <v>0</v>
      </c>
      <c r="K42" s="105" t="str">
        <f>IFERROR(J42/(J42+L42+N42), "0")</f>
        <v>0</v>
      </c>
      <c r="L42" s="106">
        <f>IF(D42="Да",'Activity Classification'!$F$17, 0)</f>
        <v>0</v>
      </c>
      <c r="M42" s="105" t="str">
        <f>IFERROR(L42/(J42+L42+N42), "0")</f>
        <v>0</v>
      </c>
      <c r="N42" s="106">
        <f>IF(E42="Да",'Activity Classification'!$F$18, 0)</f>
        <v>0</v>
      </c>
      <c r="O42" s="105" t="str">
        <f>IFERROR(N42/(J42+L42+N42), "0")</f>
        <v>0</v>
      </c>
    </row>
    <row r="43" spans="1:15" x14ac:dyDescent="0.2">
      <c r="A43" s="106" t="s">
        <v>271</v>
      </c>
      <c r="B43" s="109"/>
      <c r="C43" s="111"/>
      <c r="D43" s="112"/>
      <c r="E43" s="113"/>
      <c r="F43" s="104"/>
      <c r="G43" s="106"/>
      <c r="H43" s="115">
        <f t="shared" ref="H43:H46" si="2">F43*G43</f>
        <v>0</v>
      </c>
      <c r="J43" s="106">
        <f>IF(C43="Да",'Activity Classification'!$F$16, 0)</f>
        <v>0</v>
      </c>
      <c r="K43" s="105" t="str">
        <f t="shared" ref="K43:K46" si="3">IFERROR(J43/(J43+L43+N43), "0")</f>
        <v>0</v>
      </c>
      <c r="L43" s="106">
        <f>IF(D43="Да",'Activity Classification'!$F$17, 0)</f>
        <v>0</v>
      </c>
      <c r="M43" s="105" t="str">
        <f t="shared" ref="M43:M46" si="4">IFERROR(L43/(J43+L43+N43), "0")</f>
        <v>0</v>
      </c>
      <c r="N43" s="106">
        <f>IF(E43="Да",'Activity Classification'!$F$18, 0)</f>
        <v>0</v>
      </c>
      <c r="O43" s="105" t="str">
        <f t="shared" ref="O43:O46" si="5">IFERROR(N43/(J43+L43+N43), "0")</f>
        <v>0</v>
      </c>
    </row>
    <row r="44" spans="1:15" x14ac:dyDescent="0.2">
      <c r="A44" s="106" t="s">
        <v>272</v>
      </c>
      <c r="B44" s="109"/>
      <c r="C44" s="113"/>
      <c r="D44" s="112"/>
      <c r="E44" s="113"/>
      <c r="F44" s="104"/>
      <c r="G44" s="106"/>
      <c r="H44" s="115">
        <f t="shared" si="2"/>
        <v>0</v>
      </c>
      <c r="J44" s="106">
        <f>IF(C44="Да",'Activity Classification'!$F$16, 0)</f>
        <v>0</v>
      </c>
      <c r="K44" s="105" t="str">
        <f t="shared" si="3"/>
        <v>0</v>
      </c>
      <c r="L44" s="106">
        <f>IF(D44="Да",'Activity Classification'!$F$17, 0)</f>
        <v>0</v>
      </c>
      <c r="M44" s="105" t="str">
        <f t="shared" si="4"/>
        <v>0</v>
      </c>
      <c r="N44" s="106">
        <f>IF(E44="Да",'Activity Classification'!$F$18, 0)</f>
        <v>0</v>
      </c>
      <c r="O44" s="105" t="str">
        <f t="shared" si="5"/>
        <v>0</v>
      </c>
    </row>
    <row r="45" spans="1:15" x14ac:dyDescent="0.2">
      <c r="A45" s="106" t="s">
        <v>191</v>
      </c>
      <c r="B45" s="109"/>
      <c r="C45" s="111"/>
      <c r="D45" s="112"/>
      <c r="E45" s="113"/>
      <c r="F45" s="114"/>
      <c r="G45" s="106"/>
      <c r="H45" s="115">
        <f t="shared" si="2"/>
        <v>0</v>
      </c>
      <c r="J45" s="106">
        <f>IF(C45="Да",'Activity Classification'!$F$16, 0)</f>
        <v>0</v>
      </c>
      <c r="K45" s="105" t="str">
        <f t="shared" si="3"/>
        <v>0</v>
      </c>
      <c r="L45" s="106">
        <f>IF(D45="Да",'Activity Classification'!$F$17, 0)</f>
        <v>0</v>
      </c>
      <c r="M45" s="105" t="str">
        <f t="shared" si="4"/>
        <v>0</v>
      </c>
      <c r="N45" s="106">
        <f>IF(E45="Да",'Activity Classification'!$F$18, 0)</f>
        <v>0</v>
      </c>
      <c r="O45" s="105" t="str">
        <f t="shared" si="5"/>
        <v>0</v>
      </c>
    </row>
    <row r="46" spans="1:15" x14ac:dyDescent="0.2">
      <c r="A46" s="106" t="s">
        <v>191</v>
      </c>
      <c r="B46" s="109"/>
      <c r="C46" s="113"/>
      <c r="D46" s="112"/>
      <c r="E46" s="113"/>
      <c r="F46" s="114"/>
      <c r="G46" s="106"/>
      <c r="H46" s="115">
        <f t="shared" si="2"/>
        <v>0</v>
      </c>
      <c r="J46" s="106">
        <f>IF(C46="Да",'Activity Classification'!$F$16, 0)</f>
        <v>0</v>
      </c>
      <c r="K46" s="105" t="str">
        <f t="shared" si="3"/>
        <v>0</v>
      </c>
      <c r="L46" s="106">
        <f>IF(D46="Да",'Activity Classification'!$F$17, 0)</f>
        <v>0</v>
      </c>
      <c r="M46" s="105" t="str">
        <f t="shared" si="4"/>
        <v>0</v>
      </c>
      <c r="N46" s="106">
        <f>IF(E46="Да",'Activity Classification'!$F$18, 0)</f>
        <v>0</v>
      </c>
      <c r="O46" s="105" t="str">
        <f t="shared" si="5"/>
        <v>0</v>
      </c>
    </row>
    <row r="48" spans="1:15" x14ac:dyDescent="0.2">
      <c r="J48" s="84" t="s">
        <v>49</v>
      </c>
      <c r="K48" s="84" t="e">
        <f>SUMPRODUCT($H$42:$H$46,K42:K46)/'Activity Classification'!F16</f>
        <v>#DIV/0!</v>
      </c>
      <c r="L48" s="84" t="s">
        <v>49</v>
      </c>
      <c r="M48" s="84" t="e">
        <f>SUMPRODUCT($H$42:$H$46,M42:M46)/'Activity Classification'!F17</f>
        <v>#DIV/0!</v>
      </c>
      <c r="N48" s="84" t="s">
        <v>49</v>
      </c>
      <c r="O48" s="84" t="e">
        <f>SUMPRODUCT($H$42:$H$46,O42:O46)/'Activity Classification'!F18</f>
        <v>#DIV/0!</v>
      </c>
    </row>
  </sheetData>
  <sheetProtection password="F400" sheet="1" objects="1" scenarios="1" selectLockedCells="1"/>
  <mergeCells count="11">
    <mergeCell ref="J40:K40"/>
    <mergeCell ref="L40:M40"/>
    <mergeCell ref="N40:O40"/>
    <mergeCell ref="H40:H41"/>
    <mergeCell ref="F40:F41"/>
    <mergeCell ref="A3:G4"/>
    <mergeCell ref="C40:E40"/>
    <mergeCell ref="A40:A41"/>
    <mergeCell ref="B40:B41"/>
    <mergeCell ref="G40:G41"/>
    <mergeCell ref="B5:G5"/>
  </mergeCells>
  <phoneticPr fontId="26" type="noConversion"/>
  <dataValidations count="5">
    <dataValidation type="list" allowBlank="1" showInputMessage="1" showErrorMessage="1" sqref="D8:D36">
      <formula1>INDIRECT(C8)</formula1>
    </dataValidation>
    <dataValidation type="list" allowBlank="1" showInputMessage="1" showErrorMessage="1" sqref="C8:C36">
      <formula1>OST</formula1>
    </dataValidation>
    <dataValidation type="custom" showInputMessage="1" showErrorMessage="1" error="Must select type and specific activity" sqref="F42:F46 E8:G36">
      <formula1>NOT(AND(ISBLANK(D8)))</formula1>
    </dataValidation>
    <dataValidation type="list" allowBlank="1" showInputMessage="1" showErrorMessage="1" sqref="C42:E46">
      <formula1>Yes</formula1>
    </dataValidation>
    <dataValidation type="custom" showInputMessage="1" showErrorMessage="1" error="Must select type and specific activity" sqref="G42:G46">
      <formula1>NOT(AND(ISBLANK(F42)))</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Menu</vt:lpstr>
      <vt:lpstr>Activity Definitions</vt:lpstr>
      <vt:lpstr>Activity Classification</vt:lpstr>
      <vt:lpstr>Indirect vs Direct</vt:lpstr>
      <vt:lpstr>Staff cost-OST</vt:lpstr>
      <vt:lpstr>Staff time-OST</vt:lpstr>
      <vt:lpstr>Staff unit cost-OST (HIDE)</vt:lpstr>
      <vt:lpstr>Staff unit cost-NSP</vt:lpstr>
      <vt:lpstr>Commodities-OST</vt:lpstr>
      <vt:lpstr>Commodities-NSP</vt:lpstr>
      <vt:lpstr>Medical equipment- NSP &amp; OST</vt:lpstr>
      <vt:lpstr>Other direct- NSP &amp; OST</vt:lpstr>
      <vt:lpstr>Nonmedical equipment- NSP &amp; OST</vt:lpstr>
      <vt:lpstr>Overhead- NSP &amp; OST</vt:lpstr>
      <vt:lpstr>OVERALL UNIT COSTS</vt:lpstr>
      <vt:lpstr>Dropdown 1-HIDE</vt:lpstr>
      <vt:lpstr>Dropdown 2-HIDE</vt:lpstr>
      <vt:lpstr>costing_based</vt:lpstr>
      <vt:lpstr>NSP</vt:lpstr>
      <vt:lpstr>NSPactivities</vt:lpstr>
      <vt:lpstr>NSPADD</vt:lpstr>
      <vt:lpstr>NSPCORE</vt:lpstr>
      <vt:lpstr>NSPNON</vt:lpstr>
      <vt:lpstr>OST</vt:lpstr>
      <vt:lpstr>OSTactivities</vt:lpstr>
      <vt:lpstr>OSTADD</vt:lpstr>
      <vt:lpstr>OSTCORE</vt:lpstr>
      <vt:lpstr>OSTNON</vt:lpstr>
      <vt:lpstr>Yes</vt:lpstr>
      <vt:lpstr>ОЗТ_Высокая</vt:lpstr>
      <vt:lpstr>ОЗТ_низкая</vt:lpstr>
      <vt:lpstr>ОЗТ_Средняя</vt:lpstr>
      <vt:lpstr>ПИШ_Высокая</vt:lpstr>
      <vt:lpstr>ПИШ_Низкая</vt:lpstr>
      <vt:lpstr>ПИШ_Средняя</vt:lpstr>
    </vt:vector>
  </TitlesOfParts>
  <Company>Futures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FGUser</dc:creator>
  <cp:lastModifiedBy>Cathy Barker</cp:lastModifiedBy>
  <dcterms:created xsi:type="dcterms:W3CDTF">2014-04-30T18:11:05Z</dcterms:created>
  <dcterms:modified xsi:type="dcterms:W3CDTF">2015-05-14T20:26:42Z</dcterms:modified>
</cp:coreProperties>
</file>