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065" yWindow="345" windowWidth="19320" windowHeight="9165"/>
  </bookViews>
  <sheets>
    <sheet name="Menu" sheetId="1" r:id="rId1"/>
    <sheet name="Activity Definitions" sheetId="2" r:id="rId2"/>
    <sheet name="Activity Classification" sheetId="3" r:id="rId3"/>
    <sheet name="Indirect vs Direct" sheetId="4" r:id="rId4"/>
    <sheet name="Staff cost-OST" sheetId="5" r:id="rId5"/>
    <sheet name="Staff time-OST" sheetId="7" r:id="rId6"/>
    <sheet name="Staff unit cost-OST (HIDE)" sheetId="9" state="hidden" r:id="rId7"/>
    <sheet name="Staff unit cost-NSP" sheetId="8" r:id="rId8"/>
    <sheet name="Commodities-OST" sheetId="11" r:id="rId9"/>
    <sheet name="Commodities-NSP" sheetId="10" r:id="rId10"/>
    <sheet name="Medical equipment- NSP &amp; OST" sheetId="16" r:id="rId11"/>
    <sheet name="Other direct- NSP &amp; OST" sheetId="15" r:id="rId12"/>
    <sheet name="Nonmedical equipment- NSP &amp; OST" sheetId="19" r:id="rId13"/>
    <sheet name="Overhead- NSP &amp; OST" sheetId="14" r:id="rId14"/>
    <sheet name="OVERALL UNIT COSTS" sheetId="17" r:id="rId15"/>
    <sheet name="Dropdown 1-HIDE" sheetId="6" state="hidden" r:id="rId16"/>
    <sheet name="Dropdown 2-HIDE" sheetId="12" state="hidden" r:id="rId17"/>
  </sheets>
  <definedNames>
    <definedName name="Costing_based_on">'Dropdown 1-HIDE'!$A$13:$A$14</definedName>
    <definedName name="NSP">'Dropdown 1-HIDE'!$B$1:$B$3</definedName>
    <definedName name="NSP_High">'Dropdown 1-HIDE'!$C$1:$C$22</definedName>
    <definedName name="NSP_Low">'Dropdown 1-HIDE'!$E$1:$E$22</definedName>
    <definedName name="NSP_Medium">'Dropdown 1-HIDE'!$D$1:$D$22</definedName>
    <definedName name="NSPactivities">'Activity Definitions'!$A$6:$A$31</definedName>
    <definedName name="NSPADD">'Dropdown 1-HIDE'!$H$25:$H$46</definedName>
    <definedName name="NSPCORE">'Dropdown 1-HIDE'!$H$2:$H$23</definedName>
    <definedName name="NSPNON">'Dropdown 1-HIDE'!$H$48:$H$69</definedName>
    <definedName name="OST">'Dropdown 2-HIDE'!$D$1:$F$1</definedName>
    <definedName name="OST_High">'Dropdown 2-HIDE'!$D$2:$D$23</definedName>
    <definedName name="OST_Low">'Dropdown 2-HIDE'!$F$2:$F$23</definedName>
    <definedName name="OST_Medium">'Dropdown 2-HIDE'!$E$2:$E$23</definedName>
    <definedName name="OSTactivities">'Activity Definitions'!$E$6:$E$31</definedName>
    <definedName name="OSTADD">'Dropdown 1-HIDE'!$I$25:$I$46</definedName>
    <definedName name="OSTCORE">'Dropdown 1-HIDE'!$I$2:$I$23</definedName>
    <definedName name="OSTNON">'Dropdown 1-HIDE'!$I$48:$I$69</definedName>
    <definedName name="Yes">'Dropdown 1-HIDE'!$A$9:$A$10</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A32" i="7" l="1"/>
  <c r="K11" i="3"/>
  <c r="K12" i="3"/>
  <c r="K13" i="3"/>
  <c r="K16" i="3"/>
  <c r="K17" i="3"/>
  <c r="K18" i="3"/>
  <c r="D36" i="17" l="1"/>
  <c r="C36" i="17"/>
  <c r="B36" i="17"/>
  <c r="D35" i="17"/>
  <c r="C35" i="17"/>
  <c r="B35" i="17"/>
  <c r="D32" i="17"/>
  <c r="C32" i="17"/>
  <c r="B32" i="17"/>
  <c r="D31" i="17"/>
  <c r="C31" i="17"/>
  <c r="B31" i="17"/>
  <c r="D30" i="17"/>
  <c r="C30" i="17"/>
  <c r="B30" i="17"/>
  <c r="D29" i="17"/>
  <c r="D33" i="17" s="1"/>
  <c r="C29" i="17"/>
  <c r="C33" i="17" s="1"/>
  <c r="B29" i="17"/>
  <c r="B33" i="17" s="1"/>
  <c r="D25" i="17"/>
  <c r="C25" i="17"/>
  <c r="B25" i="17"/>
  <c r="D24" i="17"/>
  <c r="C24" i="17"/>
  <c r="B24" i="17"/>
  <c r="D21" i="17"/>
  <c r="C21" i="17"/>
  <c r="B21" i="17"/>
  <c r="D20" i="17"/>
  <c r="C20" i="17"/>
  <c r="B20" i="17"/>
  <c r="D19" i="17"/>
  <c r="C19" i="17"/>
  <c r="B19" i="17"/>
  <c r="O21" i="16" l="1"/>
  <c r="O22" i="16"/>
  <c r="O23" i="16"/>
  <c r="O24" i="16"/>
  <c r="O25" i="16"/>
  <c r="O26" i="16"/>
  <c r="O27" i="16"/>
  <c r="O28" i="16"/>
  <c r="O29" i="16"/>
  <c r="O30" i="16"/>
  <c r="O31" i="16"/>
  <c r="O32" i="16"/>
  <c r="O33" i="16"/>
  <c r="O34" i="16"/>
  <c r="O35" i="16"/>
  <c r="O36" i="16"/>
  <c r="O37" i="16"/>
  <c r="O20" i="16"/>
  <c r="M21" i="16"/>
  <c r="M22" i="16"/>
  <c r="M23" i="16"/>
  <c r="M24" i="16"/>
  <c r="M25" i="16"/>
  <c r="M26" i="16"/>
  <c r="M27" i="16"/>
  <c r="M28" i="16"/>
  <c r="M29" i="16"/>
  <c r="M30" i="16"/>
  <c r="M31" i="16"/>
  <c r="M32" i="16"/>
  <c r="M33" i="16"/>
  <c r="M34" i="16"/>
  <c r="M35" i="16"/>
  <c r="M36" i="16"/>
  <c r="M37" i="16"/>
  <c r="M20" i="16"/>
  <c r="K21" i="16"/>
  <c r="K22" i="16"/>
  <c r="K23" i="16"/>
  <c r="K24" i="16"/>
  <c r="K25" i="16"/>
  <c r="K26" i="16"/>
  <c r="K27" i="16"/>
  <c r="K28" i="16"/>
  <c r="K29" i="16"/>
  <c r="K30" i="16"/>
  <c r="K31" i="16"/>
  <c r="K32" i="16"/>
  <c r="K33" i="16"/>
  <c r="K34" i="16"/>
  <c r="K35" i="16"/>
  <c r="K36" i="16"/>
  <c r="K37" i="16"/>
  <c r="K20" i="16"/>
  <c r="O11" i="16"/>
  <c r="O12" i="16"/>
  <c r="O13" i="16"/>
  <c r="O14" i="16"/>
  <c r="O15" i="16"/>
  <c r="O16" i="16"/>
  <c r="O17" i="16"/>
  <c r="O18" i="16"/>
  <c r="O10" i="16"/>
  <c r="M11" i="16"/>
  <c r="M12" i="16"/>
  <c r="M13" i="16"/>
  <c r="M14" i="16"/>
  <c r="M15" i="16"/>
  <c r="M16" i="16"/>
  <c r="M17" i="16"/>
  <c r="M18" i="16"/>
  <c r="M10" i="16"/>
  <c r="K11" i="16"/>
  <c r="K12" i="16"/>
  <c r="K13" i="16"/>
  <c r="K14" i="16"/>
  <c r="K15" i="16"/>
  <c r="K16" i="16"/>
  <c r="K17" i="16"/>
  <c r="K18" i="16"/>
  <c r="K10" i="16"/>
  <c r="O47" i="10" l="1"/>
  <c r="H25" i="11"/>
  <c r="C7" i="2"/>
  <c r="G7" i="2"/>
  <c r="G8" i="2"/>
  <c r="Y141" i="14"/>
  <c r="X141" i="14"/>
  <c r="W141" i="14"/>
  <c r="Y140" i="14"/>
  <c r="X140" i="14"/>
  <c r="W140" i="14"/>
  <c r="Y139" i="14"/>
  <c r="X139" i="14"/>
  <c r="W139" i="14"/>
  <c r="Y138" i="14"/>
  <c r="X138" i="14"/>
  <c r="W138" i="14"/>
  <c r="Y137" i="14"/>
  <c r="X137" i="14"/>
  <c r="W137" i="14"/>
  <c r="Y136" i="14"/>
  <c r="X136" i="14"/>
  <c r="W136" i="14"/>
  <c r="Y135" i="14"/>
  <c r="X135" i="14"/>
  <c r="W135" i="14"/>
  <c r="Y134" i="14"/>
  <c r="X134" i="14"/>
  <c r="W134" i="14"/>
  <c r="Y133" i="14"/>
  <c r="X133" i="14"/>
  <c r="W133" i="14"/>
  <c r="Y132" i="14"/>
  <c r="X132" i="14"/>
  <c r="W132" i="14"/>
  <c r="Y131" i="14"/>
  <c r="X131" i="14"/>
  <c r="W131" i="14"/>
  <c r="Y130" i="14"/>
  <c r="X130" i="14"/>
  <c r="W130" i="14"/>
  <c r="Y129" i="14"/>
  <c r="X129" i="14"/>
  <c r="W129" i="14"/>
  <c r="Y128" i="14"/>
  <c r="X128" i="14"/>
  <c r="W128" i="14"/>
  <c r="Y127" i="14"/>
  <c r="X127" i="14"/>
  <c r="W127" i="14"/>
  <c r="Y126" i="14"/>
  <c r="X126" i="14"/>
  <c r="W126" i="14"/>
  <c r="Y125" i="14"/>
  <c r="X125" i="14"/>
  <c r="W125" i="14"/>
  <c r="Y124" i="14"/>
  <c r="X124" i="14"/>
  <c r="W124" i="14"/>
  <c r="Y123" i="14"/>
  <c r="X123" i="14"/>
  <c r="W123" i="14"/>
  <c r="Y122" i="14"/>
  <c r="X122" i="14"/>
  <c r="W122" i="14"/>
  <c r="Y121" i="14"/>
  <c r="X121" i="14"/>
  <c r="W121" i="14"/>
  <c r="Y120" i="14"/>
  <c r="X120" i="14"/>
  <c r="W120" i="14"/>
  <c r="Y119" i="14"/>
  <c r="X119" i="14"/>
  <c r="W119" i="14"/>
  <c r="Y118" i="14"/>
  <c r="X118" i="14"/>
  <c r="W118" i="14"/>
  <c r="Y117" i="14"/>
  <c r="X117" i="14"/>
  <c r="W117" i="14"/>
  <c r="Y116" i="14"/>
  <c r="X116" i="14"/>
  <c r="W116" i="14"/>
  <c r="Y115" i="14"/>
  <c r="X115" i="14"/>
  <c r="W115" i="14"/>
  <c r="Y114" i="14"/>
  <c r="X114" i="14"/>
  <c r="W114" i="14"/>
  <c r="Y113" i="14"/>
  <c r="X113" i="14"/>
  <c r="W113" i="14"/>
  <c r="Y112" i="14"/>
  <c r="X112" i="14"/>
  <c r="W112" i="14"/>
  <c r="Y111" i="14"/>
  <c r="X111" i="14"/>
  <c r="W111" i="14"/>
  <c r="Y110" i="14"/>
  <c r="X110" i="14"/>
  <c r="W110" i="14"/>
  <c r="Y109" i="14"/>
  <c r="X109" i="14"/>
  <c r="W109" i="14"/>
  <c r="Y108" i="14"/>
  <c r="X108" i="14"/>
  <c r="W108" i="14"/>
  <c r="Y107" i="14"/>
  <c r="X107" i="14"/>
  <c r="W107" i="14"/>
  <c r="Y106" i="14"/>
  <c r="X106" i="14"/>
  <c r="W106" i="14"/>
  <c r="Y105" i="14"/>
  <c r="X105" i="14"/>
  <c r="W105" i="14"/>
  <c r="Y104" i="14"/>
  <c r="X104" i="14"/>
  <c r="W104" i="14"/>
  <c r="Y103" i="14"/>
  <c r="X103" i="14"/>
  <c r="W103" i="14"/>
  <c r="Y102" i="14"/>
  <c r="X102" i="14"/>
  <c r="W102" i="14"/>
  <c r="Y101" i="14"/>
  <c r="X101" i="14"/>
  <c r="W101" i="14"/>
  <c r="Y100" i="14"/>
  <c r="X100" i="14"/>
  <c r="W100" i="14"/>
  <c r="J9" i="8"/>
  <c r="Q21" i="8" s="1"/>
  <c r="I9" i="8"/>
  <c r="H9" i="8"/>
  <c r="O21" i="8" s="1"/>
  <c r="G17" i="3"/>
  <c r="G18" i="3"/>
  <c r="G16" i="3"/>
  <c r="G12" i="3"/>
  <c r="G13" i="3"/>
  <c r="G11" i="3"/>
  <c r="J45" i="15"/>
  <c r="G45" i="15"/>
  <c r="J44" i="15"/>
  <c r="G44" i="15"/>
  <c r="J32" i="15"/>
  <c r="G32" i="15"/>
  <c r="J31" i="15"/>
  <c r="G31" i="15"/>
  <c r="G20" i="15"/>
  <c r="J20" i="15"/>
  <c r="G19" i="15"/>
  <c r="J19" i="15"/>
  <c r="W18" i="14"/>
  <c r="X18" i="14"/>
  <c r="Y18" i="14"/>
  <c r="W19" i="14"/>
  <c r="X19" i="14"/>
  <c r="Y19" i="14"/>
  <c r="W20" i="14"/>
  <c r="X20" i="14"/>
  <c r="Y20" i="14"/>
  <c r="W21" i="14"/>
  <c r="X21" i="14"/>
  <c r="Y21" i="14"/>
  <c r="W22" i="14"/>
  <c r="X22" i="14"/>
  <c r="Y22" i="14"/>
  <c r="W23" i="14"/>
  <c r="X23" i="14"/>
  <c r="Y23" i="14"/>
  <c r="W24" i="14"/>
  <c r="X24" i="14"/>
  <c r="Y24" i="14"/>
  <c r="W25" i="14"/>
  <c r="X25" i="14"/>
  <c r="Y25" i="14"/>
  <c r="W26" i="14"/>
  <c r="X26" i="14"/>
  <c r="Y26" i="14"/>
  <c r="W27" i="14"/>
  <c r="X27" i="14"/>
  <c r="Y27" i="14"/>
  <c r="W28" i="14"/>
  <c r="X28" i="14"/>
  <c r="Y28" i="14"/>
  <c r="W29" i="14"/>
  <c r="X29" i="14"/>
  <c r="Y29" i="14"/>
  <c r="W30" i="14"/>
  <c r="X30" i="14"/>
  <c r="Y30" i="14"/>
  <c r="W31" i="14"/>
  <c r="X31" i="14"/>
  <c r="Y31" i="14"/>
  <c r="W32" i="14"/>
  <c r="X32" i="14"/>
  <c r="Y32" i="14"/>
  <c r="W33" i="14"/>
  <c r="X33" i="14"/>
  <c r="Y33" i="14"/>
  <c r="W34" i="14"/>
  <c r="X34" i="14"/>
  <c r="Y34" i="14"/>
  <c r="W35" i="14"/>
  <c r="X35" i="14"/>
  <c r="Y35" i="14"/>
  <c r="W36" i="14"/>
  <c r="X36" i="14"/>
  <c r="Y36" i="14"/>
  <c r="W37" i="14"/>
  <c r="X37" i="14"/>
  <c r="Y37" i="14"/>
  <c r="W38" i="14"/>
  <c r="X38" i="14"/>
  <c r="Y38" i="14"/>
  <c r="W39" i="14"/>
  <c r="X39" i="14"/>
  <c r="Y39" i="14"/>
  <c r="W40" i="14"/>
  <c r="X40" i="14"/>
  <c r="Y40" i="14"/>
  <c r="W41" i="14"/>
  <c r="X41" i="14"/>
  <c r="Y41" i="14"/>
  <c r="W42" i="14"/>
  <c r="X42" i="14"/>
  <c r="Y42" i="14"/>
  <c r="W43" i="14"/>
  <c r="X43" i="14"/>
  <c r="Y43" i="14"/>
  <c r="W44" i="14"/>
  <c r="X44" i="14"/>
  <c r="Y44" i="14"/>
  <c r="W45" i="14"/>
  <c r="X45" i="14"/>
  <c r="Y45" i="14"/>
  <c r="W46" i="14"/>
  <c r="X46" i="14"/>
  <c r="Y46" i="14"/>
  <c r="W47" i="14"/>
  <c r="X47" i="14"/>
  <c r="Y47" i="14"/>
  <c r="W48" i="14"/>
  <c r="X48" i="14"/>
  <c r="Y48" i="14"/>
  <c r="W49" i="14"/>
  <c r="X49" i="14"/>
  <c r="Y49" i="14"/>
  <c r="W50" i="14"/>
  <c r="X50" i="14"/>
  <c r="Y50" i="14"/>
  <c r="W51" i="14"/>
  <c r="X51" i="14"/>
  <c r="Y51" i="14"/>
  <c r="W52" i="14"/>
  <c r="X52" i="14"/>
  <c r="Y52" i="14"/>
  <c r="W53" i="14"/>
  <c r="X53" i="14"/>
  <c r="Y53" i="14"/>
  <c r="W54" i="14"/>
  <c r="X54" i="14"/>
  <c r="Y54" i="14"/>
  <c r="W55" i="14"/>
  <c r="X55" i="14"/>
  <c r="Y55" i="14"/>
  <c r="W56" i="14"/>
  <c r="X56" i="14"/>
  <c r="Y56" i="14"/>
  <c r="W57" i="14"/>
  <c r="X57" i="14"/>
  <c r="Y57" i="14"/>
  <c r="W58" i="14"/>
  <c r="X58" i="14"/>
  <c r="Y58" i="14"/>
  <c r="W59" i="14"/>
  <c r="X59" i="14"/>
  <c r="Y59" i="14"/>
  <c r="W60" i="14"/>
  <c r="X60" i="14"/>
  <c r="Y60" i="14"/>
  <c r="W61" i="14"/>
  <c r="X61" i="14"/>
  <c r="Y61" i="14"/>
  <c r="W62" i="14"/>
  <c r="X62" i="14"/>
  <c r="Y62" i="14"/>
  <c r="W63" i="14"/>
  <c r="X63" i="14"/>
  <c r="Y63" i="14"/>
  <c r="W64" i="14"/>
  <c r="X64" i="14"/>
  <c r="Y64" i="14"/>
  <c r="W65" i="14"/>
  <c r="X65" i="14"/>
  <c r="Y65" i="14"/>
  <c r="W66" i="14"/>
  <c r="X66" i="14"/>
  <c r="Y66" i="14"/>
  <c r="W67" i="14"/>
  <c r="X67" i="14"/>
  <c r="Y67" i="14"/>
  <c r="W68" i="14"/>
  <c r="X68" i="14"/>
  <c r="Y68" i="14"/>
  <c r="W69" i="14"/>
  <c r="X69" i="14"/>
  <c r="Y69" i="14"/>
  <c r="W70" i="14"/>
  <c r="X70" i="14"/>
  <c r="Y70" i="14"/>
  <c r="W71" i="14"/>
  <c r="X71" i="14"/>
  <c r="Y71" i="14"/>
  <c r="W72" i="14"/>
  <c r="X72" i="14"/>
  <c r="Y72" i="14"/>
  <c r="W73" i="14"/>
  <c r="X73" i="14"/>
  <c r="Y73" i="14"/>
  <c r="W74" i="14"/>
  <c r="X74" i="14"/>
  <c r="Y74" i="14"/>
  <c r="W75" i="14"/>
  <c r="X75" i="14"/>
  <c r="Y75" i="14"/>
  <c r="W76" i="14"/>
  <c r="X76" i="14"/>
  <c r="Y76" i="14"/>
  <c r="W77" i="14"/>
  <c r="X77" i="14"/>
  <c r="Y77" i="14"/>
  <c r="W78" i="14"/>
  <c r="X78" i="14"/>
  <c r="Y78" i="14"/>
  <c r="W79" i="14"/>
  <c r="X79" i="14"/>
  <c r="Y79" i="14"/>
  <c r="W80" i="14"/>
  <c r="X80" i="14"/>
  <c r="Y80" i="14"/>
  <c r="W81" i="14"/>
  <c r="X81" i="14"/>
  <c r="Y81" i="14"/>
  <c r="W82" i="14"/>
  <c r="X82" i="14"/>
  <c r="Y82" i="14"/>
  <c r="W83" i="14"/>
  <c r="X83" i="14"/>
  <c r="Y83" i="14"/>
  <c r="W84" i="14"/>
  <c r="X84" i="14"/>
  <c r="Y84" i="14"/>
  <c r="W85" i="14"/>
  <c r="X85" i="14"/>
  <c r="Y85" i="14"/>
  <c r="W86" i="14"/>
  <c r="X86" i="14"/>
  <c r="Y86" i="14"/>
  <c r="W87" i="14"/>
  <c r="X87" i="14"/>
  <c r="Y87" i="14"/>
  <c r="W88" i="14"/>
  <c r="X88" i="14"/>
  <c r="Y88" i="14"/>
  <c r="W89" i="14"/>
  <c r="X89" i="14"/>
  <c r="Y89" i="14"/>
  <c r="W90" i="14"/>
  <c r="X90" i="14"/>
  <c r="Y90" i="14"/>
  <c r="W91" i="14"/>
  <c r="X91" i="14"/>
  <c r="Y91" i="14"/>
  <c r="W92" i="14"/>
  <c r="X92" i="14"/>
  <c r="Y92" i="14"/>
  <c r="W93" i="14"/>
  <c r="X93" i="14"/>
  <c r="Y93" i="14"/>
  <c r="W94" i="14"/>
  <c r="X94" i="14"/>
  <c r="Y94" i="14"/>
  <c r="W95" i="14"/>
  <c r="X95" i="14"/>
  <c r="Y95" i="14"/>
  <c r="W96" i="14"/>
  <c r="X96" i="14"/>
  <c r="Y96" i="14"/>
  <c r="W97" i="14"/>
  <c r="X97" i="14"/>
  <c r="Y97" i="14"/>
  <c r="W98" i="14"/>
  <c r="X98" i="14"/>
  <c r="Y98" i="14"/>
  <c r="W99" i="14"/>
  <c r="X99" i="14"/>
  <c r="Y99" i="14"/>
  <c r="W142" i="14"/>
  <c r="X142" i="14"/>
  <c r="Y142" i="14"/>
  <c r="W143" i="14"/>
  <c r="X143" i="14"/>
  <c r="Y143" i="14"/>
  <c r="W144" i="14"/>
  <c r="X144" i="14"/>
  <c r="Y144" i="14"/>
  <c r="W145" i="14"/>
  <c r="X145" i="14"/>
  <c r="Y145" i="14"/>
  <c r="W146" i="14"/>
  <c r="X146" i="14"/>
  <c r="Y146" i="14"/>
  <c r="W147" i="14"/>
  <c r="X147" i="14"/>
  <c r="Y147" i="14"/>
  <c r="W148" i="14"/>
  <c r="X148" i="14"/>
  <c r="Y148" i="14"/>
  <c r="W149" i="14"/>
  <c r="X149" i="14"/>
  <c r="Y149" i="14"/>
  <c r="W150" i="14"/>
  <c r="X150" i="14"/>
  <c r="Y150" i="14"/>
  <c r="W151" i="14"/>
  <c r="X151" i="14"/>
  <c r="Y151" i="14"/>
  <c r="W152" i="14"/>
  <c r="X152" i="14"/>
  <c r="Y152" i="14"/>
  <c r="W153" i="14"/>
  <c r="X153" i="14"/>
  <c r="Y153" i="14"/>
  <c r="W154" i="14"/>
  <c r="X154" i="14"/>
  <c r="Y154" i="14"/>
  <c r="W155" i="14"/>
  <c r="X155" i="14"/>
  <c r="Y155" i="14"/>
  <c r="W156" i="14"/>
  <c r="X156" i="14"/>
  <c r="Y156" i="14"/>
  <c r="W157" i="14"/>
  <c r="X157" i="14"/>
  <c r="Y157" i="14"/>
  <c r="W158" i="14"/>
  <c r="X158" i="14"/>
  <c r="Y158" i="14"/>
  <c r="W159" i="14"/>
  <c r="X159" i="14"/>
  <c r="Y159" i="14"/>
  <c r="W160" i="14"/>
  <c r="X160" i="14"/>
  <c r="Y160" i="14"/>
  <c r="W161" i="14"/>
  <c r="X161" i="14"/>
  <c r="Y161" i="14"/>
  <c r="W162" i="14"/>
  <c r="X162" i="14"/>
  <c r="Y162" i="14"/>
  <c r="W17" i="14"/>
  <c r="Y17" i="14"/>
  <c r="X17" i="14"/>
  <c r="G10" i="16"/>
  <c r="I10" i="16"/>
  <c r="G11" i="16"/>
  <c r="I11" i="16"/>
  <c r="G12" i="16"/>
  <c r="I12" i="16"/>
  <c r="G13" i="16"/>
  <c r="I13" i="16"/>
  <c r="G14" i="16"/>
  <c r="I14" i="16"/>
  <c r="G15" i="16"/>
  <c r="I15" i="16"/>
  <c r="G16" i="16"/>
  <c r="I16" i="16"/>
  <c r="G17" i="16"/>
  <c r="I17" i="16"/>
  <c r="G18" i="16"/>
  <c r="I18" i="16"/>
  <c r="P14" i="16"/>
  <c r="O48" i="10"/>
  <c r="O49" i="10"/>
  <c r="M47" i="10"/>
  <c r="M48" i="10"/>
  <c r="M49" i="10"/>
  <c r="K47" i="10"/>
  <c r="K48" i="10"/>
  <c r="K49" i="10"/>
  <c r="O46" i="10"/>
  <c r="M46" i="10"/>
  <c r="J42" i="11"/>
  <c r="L42" i="11"/>
  <c r="N42" i="11"/>
  <c r="J43" i="11"/>
  <c r="L43" i="11"/>
  <c r="N43" i="11"/>
  <c r="J44" i="11"/>
  <c r="L44" i="11"/>
  <c r="N44" i="11"/>
  <c r="J45" i="11"/>
  <c r="L45" i="11"/>
  <c r="N45" i="11"/>
  <c r="J46" i="11"/>
  <c r="L46" i="11"/>
  <c r="N46" i="11"/>
  <c r="K46" i="10"/>
  <c r="N16" i="16"/>
  <c r="P13" i="16"/>
  <c r="P17" i="16"/>
  <c r="L26" i="16"/>
  <c r="P35" i="16"/>
  <c r="P31" i="16"/>
  <c r="P27" i="16"/>
  <c r="P23" i="16"/>
  <c r="P28" i="16"/>
  <c r="L30" i="16"/>
  <c r="L34" i="16"/>
  <c r="L22" i="16"/>
  <c r="L20" i="16"/>
  <c r="N36" i="16"/>
  <c r="N32" i="16"/>
  <c r="N28" i="16"/>
  <c r="N24" i="16"/>
  <c r="L17" i="16"/>
  <c r="L14" i="16"/>
  <c r="L16" i="16"/>
  <c r="L13" i="16"/>
  <c r="N17" i="16"/>
  <c r="N14" i="16"/>
  <c r="N23" i="16"/>
  <c r="L35" i="16"/>
  <c r="L31" i="16"/>
  <c r="L27" i="16"/>
  <c r="L23" i="16"/>
  <c r="P36" i="16"/>
  <c r="N31" i="16"/>
  <c r="L36" i="16"/>
  <c r="L32" i="16"/>
  <c r="L28" i="16"/>
  <c r="L24" i="16"/>
  <c r="N35" i="16"/>
  <c r="N37" i="16"/>
  <c r="N33" i="16"/>
  <c r="N29" i="16"/>
  <c r="N25" i="16"/>
  <c r="N21" i="16"/>
  <c r="P34" i="16"/>
  <c r="P30" i="16"/>
  <c r="P26" i="16"/>
  <c r="P22" i="16"/>
  <c r="P37" i="16"/>
  <c r="P33" i="16"/>
  <c r="P29" i="16"/>
  <c r="P25" i="16"/>
  <c r="P21" i="16"/>
  <c r="N27" i="16"/>
  <c r="P32" i="16"/>
  <c r="P24" i="16"/>
  <c r="P12" i="16"/>
  <c r="N12" i="16"/>
  <c r="L47" i="10"/>
  <c r="N18" i="16"/>
  <c r="N15" i="16"/>
  <c r="N11" i="16"/>
  <c r="P18" i="16"/>
  <c r="P15" i="16"/>
  <c r="P11" i="16"/>
  <c r="L11" i="16"/>
  <c r="L10" i="16"/>
  <c r="L12" i="16"/>
  <c r="L29" i="16"/>
  <c r="P10" i="16"/>
  <c r="N13" i="16"/>
  <c r="L18" i="16"/>
  <c r="P16" i="16"/>
  <c r="L15" i="16"/>
  <c r="L37" i="16"/>
  <c r="L33" i="16"/>
  <c r="L25" i="16"/>
  <c r="L21" i="16"/>
  <c r="N34" i="16"/>
  <c r="N30" i="16"/>
  <c r="N26" i="16"/>
  <c r="N22" i="16"/>
  <c r="O43" i="11"/>
  <c r="O45" i="11"/>
  <c r="M44" i="11"/>
  <c r="M46" i="11"/>
  <c r="P20" i="16"/>
  <c r="N20" i="16"/>
  <c r="N10" i="16"/>
  <c r="K45" i="11"/>
  <c r="N48" i="10"/>
  <c r="L49" i="10"/>
  <c r="O46" i="11"/>
  <c r="K46" i="11"/>
  <c r="O44" i="11"/>
  <c r="K44" i="11"/>
  <c r="M42" i="11"/>
  <c r="M45" i="11"/>
  <c r="K43" i="11"/>
  <c r="M43" i="11"/>
  <c r="O42" i="11"/>
  <c r="K42" i="11"/>
  <c r="N46" i="10"/>
  <c r="L46" i="10"/>
  <c r="P46" i="10"/>
  <c r="N47" i="10"/>
  <c r="L48" i="10"/>
  <c r="P48" i="10"/>
  <c r="N49" i="10"/>
  <c r="P47" i="10"/>
  <c r="P49" i="10"/>
  <c r="D64" i="19"/>
  <c r="D63" i="19"/>
  <c r="D59" i="19"/>
  <c r="D60" i="19"/>
  <c r="D61" i="19"/>
  <c r="D62" i="19"/>
  <c r="D65" i="19"/>
  <c r="H49" i="10"/>
  <c r="H48" i="10"/>
  <c r="H47" i="10"/>
  <c r="H46" i="10"/>
  <c r="H43" i="11"/>
  <c r="H44" i="11"/>
  <c r="H45" i="11"/>
  <c r="H46" i="11"/>
  <c r="H42" i="11"/>
  <c r="N10" i="8"/>
  <c r="N11" i="8"/>
  <c r="N12" i="8"/>
  <c r="N13" i="8"/>
  <c r="N14" i="8"/>
  <c r="N15" i="8"/>
  <c r="N16" i="8"/>
  <c r="N17" i="8"/>
  <c r="N18" i="8"/>
  <c r="N19" i="8"/>
  <c r="N20" i="8"/>
  <c r="N21" i="8"/>
  <c r="N22" i="8"/>
  <c r="N9" i="8"/>
  <c r="N51" i="10"/>
  <c r="P51" i="10"/>
  <c r="L51" i="10"/>
  <c r="M48" i="11"/>
  <c r="AB30" i="17"/>
  <c r="K48" i="11"/>
  <c r="O48" i="11"/>
  <c r="AC30" i="17"/>
  <c r="B50" i="9"/>
  <c r="B51" i="9"/>
  <c r="B52" i="9"/>
  <c r="B53" i="9"/>
  <c r="B54" i="9"/>
  <c r="B55" i="9"/>
  <c r="B56" i="9"/>
  <c r="B57" i="9"/>
  <c r="B58" i="9"/>
  <c r="B59" i="9"/>
  <c r="B60" i="9"/>
  <c r="B61" i="9"/>
  <c r="B62" i="9"/>
  <c r="B63" i="9"/>
  <c r="B64" i="9"/>
  <c r="B65" i="9"/>
  <c r="B66" i="9"/>
  <c r="B67" i="9"/>
  <c r="B68" i="9"/>
  <c r="B49" i="9"/>
  <c r="B47" i="9"/>
  <c r="B29" i="9"/>
  <c r="B30" i="9"/>
  <c r="B31" i="9"/>
  <c r="B32" i="9"/>
  <c r="B33" i="9"/>
  <c r="B34" i="9"/>
  <c r="B35" i="9"/>
  <c r="B36" i="9"/>
  <c r="B37" i="9"/>
  <c r="B38" i="9"/>
  <c r="B39" i="9"/>
  <c r="B40" i="9"/>
  <c r="B41" i="9"/>
  <c r="B42" i="9"/>
  <c r="B43" i="9"/>
  <c r="B44" i="9"/>
  <c r="B45" i="9"/>
  <c r="B46" i="9"/>
  <c r="B28" i="9"/>
  <c r="B8" i="9"/>
  <c r="B9" i="9"/>
  <c r="B10" i="9"/>
  <c r="B11" i="9"/>
  <c r="B12" i="9"/>
  <c r="B13" i="9"/>
  <c r="B14" i="9"/>
  <c r="B15" i="9"/>
  <c r="B16" i="9"/>
  <c r="B17" i="9"/>
  <c r="B18" i="9"/>
  <c r="B19" i="9"/>
  <c r="B20" i="9"/>
  <c r="B21" i="9"/>
  <c r="B22" i="9"/>
  <c r="B23" i="9"/>
  <c r="B24" i="9"/>
  <c r="B25" i="9"/>
  <c r="B26" i="9"/>
  <c r="B7" i="9"/>
  <c r="AA19" i="17"/>
  <c r="AC19" i="17"/>
  <c r="AB19" i="17"/>
  <c r="I51" i="6"/>
  <c r="I52" i="6"/>
  <c r="I53" i="6"/>
  <c r="I54" i="6"/>
  <c r="I55" i="6"/>
  <c r="I56" i="6"/>
  <c r="I57" i="6"/>
  <c r="I58" i="6"/>
  <c r="I59" i="6"/>
  <c r="I60" i="6"/>
  <c r="I61" i="6"/>
  <c r="I62" i="6"/>
  <c r="I63" i="6"/>
  <c r="I64" i="6"/>
  <c r="I65" i="6"/>
  <c r="I66" i="6"/>
  <c r="I67" i="6"/>
  <c r="I68" i="6"/>
  <c r="I69" i="6"/>
  <c r="I50" i="6"/>
  <c r="I28" i="6"/>
  <c r="I29" i="6"/>
  <c r="I30" i="6"/>
  <c r="I31" i="6"/>
  <c r="I32" i="6"/>
  <c r="I33" i="6"/>
  <c r="I34" i="6"/>
  <c r="I35" i="6"/>
  <c r="I36" i="6"/>
  <c r="I37" i="6"/>
  <c r="I38" i="6"/>
  <c r="I39" i="6"/>
  <c r="I40" i="6"/>
  <c r="I41" i="6"/>
  <c r="I42" i="6"/>
  <c r="I43" i="6"/>
  <c r="I44" i="6"/>
  <c r="I45" i="6"/>
  <c r="I46" i="6"/>
  <c r="I27" i="6"/>
  <c r="I5" i="6"/>
  <c r="I6" i="6"/>
  <c r="I7" i="6"/>
  <c r="I8" i="6"/>
  <c r="I9" i="6"/>
  <c r="I10" i="6"/>
  <c r="I11" i="6"/>
  <c r="I12" i="6"/>
  <c r="I13" i="6"/>
  <c r="I14" i="6"/>
  <c r="I15" i="6"/>
  <c r="I16" i="6"/>
  <c r="I17" i="6"/>
  <c r="I18" i="6"/>
  <c r="I19" i="6"/>
  <c r="I20" i="6"/>
  <c r="I21" i="6"/>
  <c r="I22" i="6"/>
  <c r="I23" i="6"/>
  <c r="I4" i="6"/>
  <c r="H51" i="6"/>
  <c r="H52" i="6"/>
  <c r="H53" i="6"/>
  <c r="H54" i="6"/>
  <c r="H55" i="6"/>
  <c r="H56" i="6"/>
  <c r="H57" i="6"/>
  <c r="H58" i="6"/>
  <c r="H59" i="6"/>
  <c r="H60" i="6"/>
  <c r="H61" i="6"/>
  <c r="H62" i="6"/>
  <c r="H63" i="6"/>
  <c r="H64" i="6"/>
  <c r="H65" i="6"/>
  <c r="H66" i="6"/>
  <c r="H67" i="6"/>
  <c r="H68" i="6"/>
  <c r="H69" i="6"/>
  <c r="H50" i="6"/>
  <c r="H28" i="6"/>
  <c r="H29" i="6"/>
  <c r="H30" i="6"/>
  <c r="H31" i="6"/>
  <c r="H32" i="6"/>
  <c r="H33" i="6"/>
  <c r="H34" i="6"/>
  <c r="H35" i="6"/>
  <c r="H36" i="6"/>
  <c r="H37" i="6"/>
  <c r="H38" i="6"/>
  <c r="H39" i="6"/>
  <c r="H40" i="6"/>
  <c r="H41" i="6"/>
  <c r="H42" i="6"/>
  <c r="H43" i="6"/>
  <c r="H44" i="6"/>
  <c r="H45" i="6"/>
  <c r="H46" i="6"/>
  <c r="H27" i="6"/>
  <c r="H5" i="6"/>
  <c r="H6" i="6"/>
  <c r="H7" i="6"/>
  <c r="H8" i="6"/>
  <c r="H9" i="6"/>
  <c r="H10" i="6"/>
  <c r="H11" i="6"/>
  <c r="H12" i="6"/>
  <c r="H13" i="6"/>
  <c r="H14" i="6"/>
  <c r="H15" i="6"/>
  <c r="H16" i="6"/>
  <c r="H17" i="6"/>
  <c r="H18" i="6"/>
  <c r="H19" i="6"/>
  <c r="H20" i="6"/>
  <c r="H21" i="6"/>
  <c r="H22" i="6"/>
  <c r="H23" i="6"/>
  <c r="H4" i="6"/>
  <c r="E4" i="6"/>
  <c r="E5" i="6"/>
  <c r="E6" i="6"/>
  <c r="E7" i="6"/>
  <c r="E8" i="6"/>
  <c r="E9" i="6"/>
  <c r="E10" i="6"/>
  <c r="E11" i="6"/>
  <c r="E12" i="6"/>
  <c r="E13" i="6"/>
  <c r="E14" i="6"/>
  <c r="E15" i="6"/>
  <c r="E16" i="6"/>
  <c r="E17" i="6"/>
  <c r="E18" i="6"/>
  <c r="E19" i="6"/>
  <c r="E20" i="6"/>
  <c r="E21" i="6"/>
  <c r="E22" i="6"/>
  <c r="E3" i="6"/>
  <c r="D4" i="6"/>
  <c r="D5" i="6"/>
  <c r="D6" i="6"/>
  <c r="D7" i="6"/>
  <c r="D8" i="6"/>
  <c r="D9" i="6"/>
  <c r="D10" i="6"/>
  <c r="D11" i="6"/>
  <c r="D12" i="6"/>
  <c r="D13" i="6"/>
  <c r="D14" i="6"/>
  <c r="D15" i="6"/>
  <c r="D16" i="6"/>
  <c r="D17" i="6"/>
  <c r="D18" i="6"/>
  <c r="D19" i="6"/>
  <c r="D20" i="6"/>
  <c r="D21" i="6"/>
  <c r="D22" i="6"/>
  <c r="D3" i="6"/>
  <c r="C3" i="6"/>
  <c r="C4" i="6"/>
  <c r="C5" i="6"/>
  <c r="C6" i="6"/>
  <c r="C7" i="6"/>
  <c r="C8" i="6"/>
  <c r="C9" i="6"/>
  <c r="C10" i="6"/>
  <c r="C11" i="6"/>
  <c r="C12" i="6"/>
  <c r="C13" i="6"/>
  <c r="C14" i="6"/>
  <c r="C15" i="6"/>
  <c r="C16" i="6"/>
  <c r="C17" i="6"/>
  <c r="C18" i="6"/>
  <c r="C19" i="6"/>
  <c r="C20" i="6"/>
  <c r="C21" i="6"/>
  <c r="C22" i="6"/>
  <c r="F5" i="12"/>
  <c r="F6" i="12"/>
  <c r="F7" i="12"/>
  <c r="F8" i="12"/>
  <c r="F9" i="12"/>
  <c r="F10" i="12"/>
  <c r="F11" i="12"/>
  <c r="F12" i="12"/>
  <c r="F13" i="12"/>
  <c r="F14" i="12"/>
  <c r="F15" i="12"/>
  <c r="F16" i="12"/>
  <c r="F17" i="12"/>
  <c r="F18" i="12"/>
  <c r="F19" i="12"/>
  <c r="F20" i="12"/>
  <c r="F21" i="12"/>
  <c r="F22" i="12"/>
  <c r="F23" i="12"/>
  <c r="F4" i="12"/>
  <c r="E5" i="12"/>
  <c r="E6" i="12"/>
  <c r="E7" i="12"/>
  <c r="E8" i="12"/>
  <c r="E9" i="12"/>
  <c r="E10" i="12"/>
  <c r="E11" i="12"/>
  <c r="E12" i="12"/>
  <c r="E13" i="12"/>
  <c r="E14" i="12"/>
  <c r="E15" i="12"/>
  <c r="E16" i="12"/>
  <c r="E17" i="12"/>
  <c r="E18" i="12"/>
  <c r="E19" i="12"/>
  <c r="E20" i="12"/>
  <c r="E21" i="12"/>
  <c r="E22" i="12"/>
  <c r="E23" i="12"/>
  <c r="E4" i="12"/>
  <c r="D5" i="12"/>
  <c r="D6" i="12"/>
  <c r="D7" i="12"/>
  <c r="D8" i="12"/>
  <c r="D9" i="12"/>
  <c r="D10" i="12"/>
  <c r="D11" i="12"/>
  <c r="D12" i="12"/>
  <c r="D13" i="12"/>
  <c r="D14" i="12"/>
  <c r="D15" i="12"/>
  <c r="D16" i="12"/>
  <c r="D17" i="12"/>
  <c r="D18" i="12"/>
  <c r="D19" i="12"/>
  <c r="D20" i="12"/>
  <c r="D21" i="12"/>
  <c r="D22" i="12"/>
  <c r="D23" i="12"/>
  <c r="D4" i="12"/>
  <c r="A52" i="7"/>
  <c r="A53" i="7"/>
  <c r="A54" i="7"/>
  <c r="A55" i="7"/>
  <c r="A56" i="7"/>
  <c r="A57" i="7"/>
  <c r="A58" i="7"/>
  <c r="A59" i="7"/>
  <c r="A60" i="7"/>
  <c r="A61" i="7"/>
  <c r="A62" i="7"/>
  <c r="A63" i="7"/>
  <c r="A64" i="7"/>
  <c r="A65" i="7"/>
  <c r="A66" i="7"/>
  <c r="A67" i="7"/>
  <c r="A68" i="7"/>
  <c r="A69" i="7"/>
  <c r="A70" i="7"/>
  <c r="A51" i="7"/>
  <c r="A31" i="7"/>
  <c r="A33" i="7"/>
  <c r="A34" i="7"/>
  <c r="A35" i="7"/>
  <c r="A36" i="7"/>
  <c r="A37" i="7"/>
  <c r="A38" i="7"/>
  <c r="A39" i="7"/>
  <c r="A40" i="7"/>
  <c r="A41" i="7"/>
  <c r="A42" i="7"/>
  <c r="A43" i="7"/>
  <c r="A44" i="7"/>
  <c r="A45" i="7"/>
  <c r="A46" i="7"/>
  <c r="A47" i="7"/>
  <c r="A48" i="7"/>
  <c r="A49" i="7"/>
  <c r="A30" i="7"/>
  <c r="A9" i="7"/>
  <c r="A10" i="7"/>
  <c r="A11" i="7"/>
  <c r="A12" i="7"/>
  <c r="A13" i="7"/>
  <c r="A14" i="7"/>
  <c r="A15" i="7"/>
  <c r="A16" i="7"/>
  <c r="A17" i="7"/>
  <c r="A18" i="7"/>
  <c r="A19" i="7"/>
  <c r="A20" i="7"/>
  <c r="A21" i="7"/>
  <c r="A22" i="7"/>
  <c r="A23" i="7"/>
  <c r="A24" i="7"/>
  <c r="A25" i="7"/>
  <c r="A26" i="7"/>
  <c r="A27" i="7"/>
  <c r="A28" i="7"/>
  <c r="G49" i="15"/>
  <c r="G67" i="15"/>
  <c r="G58" i="15"/>
  <c r="D41" i="19"/>
  <c r="D42" i="19"/>
  <c r="D43" i="19"/>
  <c r="D44" i="19"/>
  <c r="D45" i="19"/>
  <c r="D46" i="19"/>
  <c r="D47" i="19"/>
  <c r="D48" i="19"/>
  <c r="D49" i="19"/>
  <c r="D50" i="19"/>
  <c r="D51" i="19"/>
  <c r="D52" i="19"/>
  <c r="D53" i="19"/>
  <c r="D54" i="19"/>
  <c r="D55" i="19"/>
  <c r="D56" i="19"/>
  <c r="D57" i="19"/>
  <c r="D58" i="19"/>
  <c r="D40"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9" i="19"/>
  <c r="G20" i="16"/>
  <c r="I20" i="16"/>
  <c r="G21" i="16"/>
  <c r="I21" i="16"/>
  <c r="G22" i="16"/>
  <c r="I22" i="16"/>
  <c r="G23" i="16"/>
  <c r="I23" i="16"/>
  <c r="G24" i="16"/>
  <c r="I24" i="16"/>
  <c r="G25" i="16"/>
  <c r="I25" i="16"/>
  <c r="G26" i="16"/>
  <c r="I26" i="16"/>
  <c r="G27" i="16"/>
  <c r="I27" i="16"/>
  <c r="G28" i="16"/>
  <c r="I28" i="16"/>
  <c r="G29" i="16"/>
  <c r="I29" i="16"/>
  <c r="G30" i="16"/>
  <c r="I30" i="16"/>
  <c r="G31" i="16"/>
  <c r="I31" i="16"/>
  <c r="G32" i="16"/>
  <c r="I32" i="16"/>
  <c r="G33" i="16"/>
  <c r="I33" i="16"/>
  <c r="G34" i="16"/>
  <c r="I34" i="16"/>
  <c r="G35" i="16"/>
  <c r="I35" i="16"/>
  <c r="G36" i="16"/>
  <c r="I36" i="16"/>
  <c r="G37" i="16"/>
  <c r="I37" i="16"/>
  <c r="H24" i="6"/>
  <c r="I24" i="6"/>
  <c r="I47" i="6"/>
  <c r="H47" i="6"/>
  <c r="J68" i="15"/>
  <c r="J69" i="15"/>
  <c r="J70" i="15"/>
  <c r="J71" i="15"/>
  <c r="J72" i="15"/>
  <c r="J73" i="15"/>
  <c r="J74" i="15"/>
  <c r="J59" i="15"/>
  <c r="J60" i="15"/>
  <c r="J61" i="15"/>
  <c r="J62" i="15"/>
  <c r="J63" i="15"/>
  <c r="J64" i="15"/>
  <c r="J65" i="15"/>
  <c r="J50" i="15"/>
  <c r="J51" i="15"/>
  <c r="J52" i="15"/>
  <c r="J53" i="15"/>
  <c r="J54" i="15"/>
  <c r="J55" i="15"/>
  <c r="J56" i="15"/>
  <c r="G74" i="15"/>
  <c r="G73" i="15"/>
  <c r="G72" i="15"/>
  <c r="G71" i="15"/>
  <c r="G70" i="15"/>
  <c r="G69" i="15"/>
  <c r="G68" i="15"/>
  <c r="J67" i="15"/>
  <c r="G65" i="15"/>
  <c r="G64" i="15"/>
  <c r="G63" i="15"/>
  <c r="G62" i="15"/>
  <c r="G61" i="15"/>
  <c r="G60" i="15"/>
  <c r="G59" i="15"/>
  <c r="J58" i="15"/>
  <c r="AB32" i="17"/>
  <c r="AC32" i="17"/>
  <c r="J24" i="15"/>
  <c r="J25" i="15"/>
  <c r="J26" i="15"/>
  <c r="J27" i="15"/>
  <c r="J28" i="15"/>
  <c r="J29" i="15"/>
  <c r="J30" i="15"/>
  <c r="J33" i="15"/>
  <c r="J34" i="15"/>
  <c r="J36" i="15"/>
  <c r="J37" i="15"/>
  <c r="J38" i="15"/>
  <c r="J39" i="15"/>
  <c r="J40" i="15"/>
  <c r="J41" i="15"/>
  <c r="J42" i="15"/>
  <c r="J43" i="15"/>
  <c r="J46" i="15"/>
  <c r="J47" i="15"/>
  <c r="J49" i="15"/>
  <c r="J23" i="15"/>
  <c r="J11" i="15"/>
  <c r="J12" i="15"/>
  <c r="J13" i="15"/>
  <c r="J14" i="15"/>
  <c r="J15" i="15"/>
  <c r="J16" i="15"/>
  <c r="J17" i="15"/>
  <c r="J18" i="15"/>
  <c r="J21" i="15"/>
  <c r="J10" i="15"/>
  <c r="G47" i="15"/>
  <c r="G46" i="15"/>
  <c r="G43" i="15"/>
  <c r="G42" i="15"/>
  <c r="G41" i="15"/>
  <c r="G40" i="15"/>
  <c r="G39" i="15"/>
  <c r="G38" i="15"/>
  <c r="G37" i="15"/>
  <c r="G36" i="15"/>
  <c r="AC21" i="17"/>
  <c r="G34" i="15"/>
  <c r="G33" i="15"/>
  <c r="G30" i="15"/>
  <c r="G29" i="15"/>
  <c r="G28" i="15"/>
  <c r="G27" i="15"/>
  <c r="G26" i="15"/>
  <c r="G25" i="15"/>
  <c r="G24" i="15"/>
  <c r="G23" i="15"/>
  <c r="B11" i="17"/>
  <c r="B10" i="17"/>
  <c r="B9" i="17"/>
  <c r="B5" i="17"/>
  <c r="B4" i="17"/>
  <c r="B3" i="17"/>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8" i="10"/>
  <c r="H9" i="11"/>
  <c r="H10" i="11"/>
  <c r="H11" i="11"/>
  <c r="H12" i="11"/>
  <c r="H13" i="11"/>
  <c r="H14" i="11"/>
  <c r="H15" i="11"/>
  <c r="H16" i="11"/>
  <c r="H22" i="11"/>
  <c r="H23" i="11"/>
  <c r="H24" i="11"/>
  <c r="H20" i="11"/>
  <c r="H21" i="11"/>
  <c r="H26" i="11"/>
  <c r="H27" i="11"/>
  <c r="H17" i="11"/>
  <c r="H18" i="11"/>
  <c r="H19" i="11"/>
  <c r="H28" i="11"/>
  <c r="H29" i="11"/>
  <c r="H30" i="11"/>
  <c r="H35" i="11"/>
  <c r="H36" i="11"/>
  <c r="H31" i="11"/>
  <c r="H32" i="11"/>
  <c r="H33" i="11"/>
  <c r="H34" i="11"/>
  <c r="H8" i="11"/>
  <c r="G11" i="15"/>
  <c r="G12" i="15"/>
  <c r="G13" i="15"/>
  <c r="G14" i="15"/>
  <c r="G15" i="15"/>
  <c r="G16" i="15"/>
  <c r="G17" i="15"/>
  <c r="G18" i="15"/>
  <c r="G21" i="15"/>
  <c r="G50" i="15"/>
  <c r="G51" i="15"/>
  <c r="AA32" i="17"/>
  <c r="G56" i="15"/>
  <c r="G55" i="15"/>
  <c r="G54" i="15"/>
  <c r="G53" i="15"/>
  <c r="G52" i="15"/>
  <c r="G10" i="15"/>
  <c r="G15" i="5"/>
  <c r="G16" i="5"/>
  <c r="L65" i="9"/>
  <c r="G17" i="5"/>
  <c r="M65" i="9"/>
  <c r="G9" i="5"/>
  <c r="E51" i="9"/>
  <c r="G10" i="5"/>
  <c r="F66" i="9"/>
  <c r="G11" i="5"/>
  <c r="G66" i="9"/>
  <c r="G12" i="5"/>
  <c r="H67" i="9"/>
  <c r="G13" i="5"/>
  <c r="I17" i="9"/>
  <c r="G14" i="5"/>
  <c r="J66" i="9"/>
  <c r="G8" i="5"/>
  <c r="D68" i="9"/>
  <c r="L7" i="7"/>
  <c r="K7" i="7"/>
  <c r="J7" i="7"/>
  <c r="P22" i="8"/>
  <c r="O18" i="8"/>
  <c r="B75" i="9"/>
  <c r="B76" i="9"/>
  <c r="B77" i="9"/>
  <c r="B78" i="9"/>
  <c r="B79" i="9"/>
  <c r="B80" i="9"/>
  <c r="B81" i="9"/>
  <c r="B82" i="9"/>
  <c r="B83" i="9"/>
  <c r="B84" i="9"/>
  <c r="H85" i="9"/>
  <c r="G85" i="9"/>
  <c r="F85" i="9"/>
  <c r="A76" i="9"/>
  <c r="A77" i="9"/>
  <c r="A78" i="9"/>
  <c r="A79" i="9"/>
  <c r="A80" i="9"/>
  <c r="A81" i="9"/>
  <c r="A82" i="9"/>
  <c r="A83" i="9"/>
  <c r="A84" i="9"/>
  <c r="A75" i="9"/>
  <c r="C50" i="9"/>
  <c r="C51" i="9"/>
  <c r="C52" i="9"/>
  <c r="C53" i="9"/>
  <c r="C54" i="9"/>
  <c r="C55" i="9"/>
  <c r="C56" i="9"/>
  <c r="C57" i="9"/>
  <c r="C58" i="9"/>
  <c r="C59" i="9"/>
  <c r="C60" i="9"/>
  <c r="C61" i="9"/>
  <c r="C62" i="9"/>
  <c r="C63" i="9"/>
  <c r="C64" i="9"/>
  <c r="C65" i="9"/>
  <c r="C66" i="9"/>
  <c r="C67" i="9"/>
  <c r="C68" i="9"/>
  <c r="C49" i="9"/>
  <c r="C29" i="9"/>
  <c r="C30" i="9"/>
  <c r="C31" i="9"/>
  <c r="C32" i="9"/>
  <c r="C33" i="9"/>
  <c r="C34" i="9"/>
  <c r="C35" i="9"/>
  <c r="C36" i="9"/>
  <c r="C37" i="9"/>
  <c r="C38" i="9"/>
  <c r="C39" i="9"/>
  <c r="C40" i="9"/>
  <c r="C41" i="9"/>
  <c r="C42" i="9"/>
  <c r="C43" i="9"/>
  <c r="C44" i="9"/>
  <c r="C45" i="9"/>
  <c r="C46" i="9"/>
  <c r="C47" i="9"/>
  <c r="C28" i="9"/>
  <c r="C8" i="9"/>
  <c r="C9" i="9"/>
  <c r="C10" i="9"/>
  <c r="C11" i="9"/>
  <c r="C12" i="9"/>
  <c r="C13" i="9"/>
  <c r="C14" i="9"/>
  <c r="C15" i="9"/>
  <c r="C16" i="9"/>
  <c r="C17" i="9"/>
  <c r="C18" i="9"/>
  <c r="C19" i="9"/>
  <c r="C20" i="9"/>
  <c r="C21" i="9"/>
  <c r="C22" i="9"/>
  <c r="C23" i="9"/>
  <c r="C24" i="9"/>
  <c r="C25" i="9"/>
  <c r="C26" i="9"/>
  <c r="C7" i="9"/>
  <c r="M67" i="9"/>
  <c r="M66" i="9"/>
  <c r="M63" i="9"/>
  <c r="M62" i="9"/>
  <c r="M59" i="9"/>
  <c r="M58" i="9"/>
  <c r="M55" i="9"/>
  <c r="M54" i="9"/>
  <c r="M51" i="9"/>
  <c r="M50" i="9"/>
  <c r="L68" i="9"/>
  <c r="L67" i="9"/>
  <c r="L66" i="9"/>
  <c r="L64" i="9"/>
  <c r="L63" i="9"/>
  <c r="L62" i="9"/>
  <c r="L60" i="9"/>
  <c r="L59" i="9"/>
  <c r="L58" i="9"/>
  <c r="L56" i="9"/>
  <c r="L55" i="9"/>
  <c r="L54" i="9"/>
  <c r="L52" i="9"/>
  <c r="L51" i="9"/>
  <c r="L50" i="9"/>
  <c r="K68" i="9"/>
  <c r="K67" i="9"/>
  <c r="K66" i="9"/>
  <c r="K65" i="9"/>
  <c r="K64" i="9"/>
  <c r="K63" i="9"/>
  <c r="K62" i="9"/>
  <c r="K61" i="9"/>
  <c r="K60" i="9"/>
  <c r="K59" i="9"/>
  <c r="K58" i="9"/>
  <c r="K57" i="9"/>
  <c r="K56" i="9"/>
  <c r="K55" i="9"/>
  <c r="K54" i="9"/>
  <c r="K53" i="9"/>
  <c r="K52" i="9"/>
  <c r="K51" i="9"/>
  <c r="K50" i="9"/>
  <c r="K49" i="9"/>
  <c r="J68" i="9"/>
  <c r="J67" i="9"/>
  <c r="J60" i="9"/>
  <c r="J59" i="9"/>
  <c r="J52" i="9"/>
  <c r="J51" i="9"/>
  <c r="H68" i="9"/>
  <c r="H61" i="9"/>
  <c r="H60" i="9"/>
  <c r="H53" i="9"/>
  <c r="H52" i="9"/>
  <c r="F68" i="9"/>
  <c r="F59" i="9"/>
  <c r="F52" i="9"/>
  <c r="M46" i="9"/>
  <c r="M45" i="9"/>
  <c r="M42" i="9"/>
  <c r="M41" i="9"/>
  <c r="M38" i="9"/>
  <c r="M37" i="9"/>
  <c r="M34" i="9"/>
  <c r="M33" i="9"/>
  <c r="M30" i="9"/>
  <c r="M29" i="9"/>
  <c r="L47" i="9"/>
  <c r="L46" i="9"/>
  <c r="L45" i="9"/>
  <c r="L43" i="9"/>
  <c r="L42" i="9"/>
  <c r="L41" i="9"/>
  <c r="L39" i="9"/>
  <c r="L38" i="9"/>
  <c r="L37" i="9"/>
  <c r="L35" i="9"/>
  <c r="L34" i="9"/>
  <c r="L33" i="9"/>
  <c r="L31" i="9"/>
  <c r="L30" i="9"/>
  <c r="L29" i="9"/>
  <c r="K47" i="9"/>
  <c r="K46" i="9"/>
  <c r="K45" i="9"/>
  <c r="K44" i="9"/>
  <c r="K43" i="9"/>
  <c r="K42" i="9"/>
  <c r="K41" i="9"/>
  <c r="K40" i="9"/>
  <c r="K39" i="9"/>
  <c r="K38" i="9"/>
  <c r="K37" i="9"/>
  <c r="K36" i="9"/>
  <c r="K35" i="9"/>
  <c r="K34" i="9"/>
  <c r="K33" i="9"/>
  <c r="K32" i="9"/>
  <c r="K31" i="9"/>
  <c r="K30" i="9"/>
  <c r="K29" i="9"/>
  <c r="K28" i="9"/>
  <c r="J44" i="9"/>
  <c r="J41" i="9"/>
  <c r="J36" i="9"/>
  <c r="J33" i="9"/>
  <c r="J28" i="9"/>
  <c r="H46" i="9"/>
  <c r="H41" i="9"/>
  <c r="H38" i="9"/>
  <c r="H33" i="9"/>
  <c r="H30" i="9"/>
  <c r="F43" i="9"/>
  <c r="F42" i="9"/>
  <c r="E35" i="9"/>
  <c r="L26" i="9"/>
  <c r="K26" i="9"/>
  <c r="H26" i="9"/>
  <c r="L25" i="9"/>
  <c r="K25" i="9"/>
  <c r="M24" i="9"/>
  <c r="K24" i="9"/>
  <c r="H24" i="9"/>
  <c r="F24" i="9"/>
  <c r="L23" i="9"/>
  <c r="K23" i="9"/>
  <c r="E23" i="9"/>
  <c r="L22" i="9"/>
  <c r="K22" i="9"/>
  <c r="J22" i="9"/>
  <c r="L21" i="9"/>
  <c r="K21" i="9"/>
  <c r="J21" i="9"/>
  <c r="L20" i="9"/>
  <c r="K20" i="9"/>
  <c r="L19" i="9"/>
  <c r="K19" i="9"/>
  <c r="L18" i="9"/>
  <c r="K18" i="9"/>
  <c r="H18" i="9"/>
  <c r="L17" i="9"/>
  <c r="K17" i="9"/>
  <c r="L16" i="9"/>
  <c r="K16" i="9"/>
  <c r="J16" i="9"/>
  <c r="M15" i="9"/>
  <c r="L15" i="9"/>
  <c r="K15" i="9"/>
  <c r="J15" i="9"/>
  <c r="M14" i="9"/>
  <c r="L14" i="9"/>
  <c r="K14" i="9"/>
  <c r="L13" i="9"/>
  <c r="K13" i="9"/>
  <c r="J13" i="9"/>
  <c r="L12" i="9"/>
  <c r="K12" i="9"/>
  <c r="M11" i="9"/>
  <c r="L11" i="9"/>
  <c r="K11" i="9"/>
  <c r="M10" i="9"/>
  <c r="L10" i="9"/>
  <c r="K10" i="9"/>
  <c r="M9" i="9"/>
  <c r="L9" i="9"/>
  <c r="K9" i="9"/>
  <c r="M8" i="9"/>
  <c r="L8" i="9"/>
  <c r="K8" i="9"/>
  <c r="F8" i="9"/>
  <c r="M7" i="9"/>
  <c r="L7" i="9"/>
  <c r="K7" i="9"/>
  <c r="A68" i="9"/>
  <c r="A67" i="9"/>
  <c r="A66" i="9"/>
  <c r="A65" i="9"/>
  <c r="A64" i="9"/>
  <c r="A63" i="9"/>
  <c r="A62" i="9"/>
  <c r="A61" i="9"/>
  <c r="A60" i="9"/>
  <c r="A59" i="9"/>
  <c r="A58" i="9"/>
  <c r="A57" i="9"/>
  <c r="A56" i="9"/>
  <c r="A55" i="9"/>
  <c r="A54" i="9"/>
  <c r="A53" i="9"/>
  <c r="A52" i="9"/>
  <c r="A51" i="9"/>
  <c r="A50" i="9"/>
  <c r="A49" i="9"/>
  <c r="A47" i="9"/>
  <c r="A46" i="9"/>
  <c r="A45" i="9"/>
  <c r="A44" i="9"/>
  <c r="A43" i="9"/>
  <c r="A42" i="9"/>
  <c r="A41" i="9"/>
  <c r="A40" i="9"/>
  <c r="A39" i="9"/>
  <c r="A38" i="9"/>
  <c r="A37" i="9"/>
  <c r="A36" i="9"/>
  <c r="A35" i="9"/>
  <c r="A34" i="9"/>
  <c r="A33" i="9"/>
  <c r="A32" i="9"/>
  <c r="A31" i="9"/>
  <c r="A30" i="9"/>
  <c r="A29" i="9"/>
  <c r="A28" i="9"/>
  <c r="A26" i="9"/>
  <c r="A25" i="9"/>
  <c r="A24" i="9"/>
  <c r="A23" i="9"/>
  <c r="A22" i="9"/>
  <c r="A21" i="9"/>
  <c r="A20" i="9"/>
  <c r="A19" i="9"/>
  <c r="A18" i="9"/>
  <c r="A17" i="9"/>
  <c r="A16" i="9"/>
  <c r="A15" i="9"/>
  <c r="A14" i="9"/>
  <c r="A13" i="9"/>
  <c r="A12" i="9"/>
  <c r="A11" i="9"/>
  <c r="A10" i="9"/>
  <c r="A9" i="9"/>
  <c r="A8" i="9"/>
  <c r="A7" i="9"/>
  <c r="M5" i="9"/>
  <c r="L5" i="9"/>
  <c r="K5" i="9"/>
  <c r="I31" i="9"/>
  <c r="H7" i="9"/>
  <c r="H9" i="9"/>
  <c r="E10" i="9"/>
  <c r="H11" i="9"/>
  <c r="E12" i="9"/>
  <c r="M12" i="9"/>
  <c r="M13" i="9"/>
  <c r="H16" i="9"/>
  <c r="M16" i="9"/>
  <c r="M17" i="9"/>
  <c r="M19" i="9"/>
  <c r="M20" i="9"/>
  <c r="H34" i="9"/>
  <c r="H42" i="9"/>
  <c r="M31" i="9"/>
  <c r="M35" i="9"/>
  <c r="M39" i="9"/>
  <c r="M43" i="9"/>
  <c r="M47" i="9"/>
  <c r="H56" i="9"/>
  <c r="H64" i="9"/>
  <c r="M52" i="9"/>
  <c r="M56" i="9"/>
  <c r="M60" i="9"/>
  <c r="M64" i="9"/>
  <c r="M68" i="9"/>
  <c r="H12" i="9"/>
  <c r="E18" i="9"/>
  <c r="M18" i="9"/>
  <c r="H20" i="9"/>
  <c r="H21" i="9"/>
  <c r="M21" i="9"/>
  <c r="M22" i="9"/>
  <c r="M23" i="9"/>
  <c r="L24" i="9"/>
  <c r="M25" i="9"/>
  <c r="M26" i="9"/>
  <c r="H29" i="9"/>
  <c r="H37" i="9"/>
  <c r="H45" i="9"/>
  <c r="L28" i="9"/>
  <c r="L32" i="9"/>
  <c r="L36" i="9"/>
  <c r="L40" i="9"/>
  <c r="L44" i="9"/>
  <c r="M28" i="9"/>
  <c r="M32" i="9"/>
  <c r="M36" i="9"/>
  <c r="M40" i="9"/>
  <c r="M44" i="9"/>
  <c r="H49" i="9"/>
  <c r="H57" i="9"/>
  <c r="H65" i="9"/>
  <c r="L49" i="9"/>
  <c r="L53" i="9"/>
  <c r="L57" i="9"/>
  <c r="L61" i="9"/>
  <c r="M49" i="9"/>
  <c r="M53" i="9"/>
  <c r="M57" i="9"/>
  <c r="M61" i="9"/>
  <c r="O11" i="8"/>
  <c r="I65" i="9"/>
  <c r="I62" i="9"/>
  <c r="I54" i="9"/>
  <c r="I46" i="9"/>
  <c r="I38" i="9"/>
  <c r="I30" i="9"/>
  <c r="I23" i="9"/>
  <c r="I19" i="9"/>
  <c r="I10" i="9"/>
  <c r="I67" i="9"/>
  <c r="I59" i="9"/>
  <c r="I51" i="9"/>
  <c r="I43" i="9"/>
  <c r="I35" i="9"/>
  <c r="I24" i="9"/>
  <c r="I12" i="9"/>
  <c r="I66" i="9"/>
  <c r="I58" i="9"/>
  <c r="I50" i="9"/>
  <c r="I42" i="9"/>
  <c r="I34" i="9"/>
  <c r="E66" i="9"/>
  <c r="E64" i="9"/>
  <c r="E59" i="9"/>
  <c r="E54" i="9"/>
  <c r="E50" i="9"/>
  <c r="E46" i="9"/>
  <c r="E42" i="9"/>
  <c r="E38" i="9"/>
  <c r="E34" i="9"/>
  <c r="E30" i="9"/>
  <c r="E26" i="9"/>
  <c r="E24" i="9"/>
  <c r="E20" i="9"/>
  <c r="E11" i="9"/>
  <c r="E7" i="9"/>
  <c r="E63" i="9"/>
  <c r="E57" i="9"/>
  <c r="E53" i="9"/>
  <c r="E49" i="9"/>
  <c r="E45" i="9"/>
  <c r="E41" i="9"/>
  <c r="E37" i="9"/>
  <c r="E33" i="9"/>
  <c r="E29" i="9"/>
  <c r="E25" i="9"/>
  <c r="E22" i="9"/>
  <c r="E17" i="9"/>
  <c r="E15" i="9"/>
  <c r="E13" i="9"/>
  <c r="E67" i="9"/>
  <c r="E61" i="9"/>
  <c r="E56" i="9"/>
  <c r="E52" i="9"/>
  <c r="E44" i="9"/>
  <c r="E40" i="9"/>
  <c r="E36" i="9"/>
  <c r="I7" i="9"/>
  <c r="E8" i="9"/>
  <c r="I13" i="9"/>
  <c r="E19" i="9"/>
  <c r="E21" i="9"/>
  <c r="I26" i="9"/>
  <c r="E28" i="9"/>
  <c r="E39" i="9"/>
  <c r="I39" i="9"/>
  <c r="E55" i="9"/>
  <c r="I55" i="9"/>
  <c r="E14" i="9"/>
  <c r="E16" i="9"/>
  <c r="E31" i="9"/>
  <c r="E43" i="9"/>
  <c r="I47" i="9"/>
  <c r="E60" i="9"/>
  <c r="I63" i="9"/>
  <c r="I8" i="9"/>
  <c r="E9" i="9"/>
  <c r="I22" i="9"/>
  <c r="E32" i="9"/>
  <c r="E47" i="9"/>
  <c r="E65" i="9"/>
  <c r="H10" i="9"/>
  <c r="H14" i="9"/>
  <c r="H19" i="9"/>
  <c r="H23" i="9"/>
  <c r="H31" i="9"/>
  <c r="H35" i="9"/>
  <c r="H39" i="9"/>
  <c r="H43" i="9"/>
  <c r="H47" i="9"/>
  <c r="H50" i="9"/>
  <c r="H54" i="9"/>
  <c r="H58" i="9"/>
  <c r="H62" i="9"/>
  <c r="H66" i="9"/>
  <c r="H8" i="9"/>
  <c r="H13" i="9"/>
  <c r="H15" i="9"/>
  <c r="H17" i="9"/>
  <c r="H22" i="9"/>
  <c r="H25" i="9"/>
  <c r="H28" i="9"/>
  <c r="H32" i="9"/>
  <c r="H36" i="9"/>
  <c r="H40" i="9"/>
  <c r="H44" i="9"/>
  <c r="H51" i="9"/>
  <c r="H55" i="9"/>
  <c r="H59" i="9"/>
  <c r="H63" i="9"/>
  <c r="Q13" i="8"/>
  <c r="AB21" i="17"/>
  <c r="Q17" i="8"/>
  <c r="AA30" i="17"/>
  <c r="B85" i="9"/>
  <c r="F13" i="9"/>
  <c r="F16" i="9"/>
  <c r="F34" i="9"/>
  <c r="G36" i="9"/>
  <c r="J29" i="9"/>
  <c r="J37" i="9"/>
  <c r="J45" i="9"/>
  <c r="F60" i="9"/>
  <c r="J55" i="9"/>
  <c r="J63" i="9"/>
  <c r="G55" i="9"/>
  <c r="J7" i="9"/>
  <c r="J8" i="9"/>
  <c r="J14" i="9"/>
  <c r="F21" i="9"/>
  <c r="J23" i="9"/>
  <c r="J24" i="9"/>
  <c r="F35" i="9"/>
  <c r="J32" i="9"/>
  <c r="J40" i="9"/>
  <c r="F51" i="9"/>
  <c r="F67" i="9"/>
  <c r="J56" i="9"/>
  <c r="J64" i="9"/>
  <c r="I15" i="9"/>
  <c r="I16" i="9"/>
  <c r="I21" i="9"/>
  <c r="I28" i="9"/>
  <c r="I32" i="9"/>
  <c r="I36" i="9"/>
  <c r="I40" i="9"/>
  <c r="I44" i="9"/>
  <c r="I52" i="9"/>
  <c r="I56" i="9"/>
  <c r="I60" i="9"/>
  <c r="I64" i="9"/>
  <c r="I68" i="9"/>
  <c r="I9" i="9"/>
  <c r="I11" i="9"/>
  <c r="I14" i="9"/>
  <c r="I18" i="9"/>
  <c r="I20" i="9"/>
  <c r="I25" i="9"/>
  <c r="I29" i="9"/>
  <c r="I33" i="9"/>
  <c r="I37" i="9"/>
  <c r="I41" i="9"/>
  <c r="I45" i="9"/>
  <c r="I49" i="9"/>
  <c r="I53" i="9"/>
  <c r="I57" i="9"/>
  <c r="I61" i="9"/>
  <c r="G40" i="9"/>
  <c r="G59" i="9"/>
  <c r="G20" i="9"/>
  <c r="G28" i="9"/>
  <c r="G44" i="9"/>
  <c r="G63" i="9"/>
  <c r="G12" i="9"/>
  <c r="G32" i="9"/>
  <c r="G51" i="9"/>
  <c r="G67" i="9"/>
  <c r="G7" i="9"/>
  <c r="G13" i="9"/>
  <c r="G15" i="9"/>
  <c r="G21" i="9"/>
  <c r="G22" i="9"/>
  <c r="G37" i="9"/>
  <c r="G52" i="9"/>
  <c r="G60" i="9"/>
  <c r="F9" i="9"/>
  <c r="J11" i="9"/>
  <c r="G16" i="9"/>
  <c r="F17" i="9"/>
  <c r="J17" i="9"/>
  <c r="J18" i="9"/>
  <c r="J19" i="9"/>
  <c r="G24" i="9"/>
  <c r="F25" i="9"/>
  <c r="J25" i="9"/>
  <c r="J26" i="9"/>
  <c r="F30" i="9"/>
  <c r="F38" i="9"/>
  <c r="F46" i="9"/>
  <c r="G30" i="9"/>
  <c r="G34" i="9"/>
  <c r="G38" i="9"/>
  <c r="G42" i="9"/>
  <c r="G46" i="9"/>
  <c r="J30" i="9"/>
  <c r="J34" i="9"/>
  <c r="J38" i="9"/>
  <c r="J42" i="9"/>
  <c r="J46" i="9"/>
  <c r="F55" i="9"/>
  <c r="F63" i="9"/>
  <c r="G49" i="9"/>
  <c r="G53" i="9"/>
  <c r="G57" i="9"/>
  <c r="G61" i="9"/>
  <c r="G65" i="9"/>
  <c r="J49" i="9"/>
  <c r="J53" i="9"/>
  <c r="J57" i="9"/>
  <c r="J61" i="9"/>
  <c r="J65" i="9"/>
  <c r="G14" i="9"/>
  <c r="G23" i="9"/>
  <c r="G29" i="9"/>
  <c r="G33" i="9"/>
  <c r="G41" i="9"/>
  <c r="G45" i="9"/>
  <c r="G56" i="9"/>
  <c r="G64" i="9"/>
  <c r="G68" i="9"/>
  <c r="G8" i="9"/>
  <c r="J9" i="9"/>
  <c r="J10" i="9"/>
  <c r="G9" i="9"/>
  <c r="G10" i="9"/>
  <c r="G11" i="9"/>
  <c r="F12" i="9"/>
  <c r="J12" i="9"/>
  <c r="G17" i="9"/>
  <c r="G18" i="9"/>
  <c r="G19" i="9"/>
  <c r="F20" i="9"/>
  <c r="J20" i="9"/>
  <c r="G25" i="9"/>
  <c r="G26" i="9"/>
  <c r="F31" i="9"/>
  <c r="F39" i="9"/>
  <c r="F47" i="9"/>
  <c r="G31" i="9"/>
  <c r="G35" i="9"/>
  <c r="G39" i="9"/>
  <c r="G43" i="9"/>
  <c r="G47" i="9"/>
  <c r="J31" i="9"/>
  <c r="J35" i="9"/>
  <c r="J39" i="9"/>
  <c r="J43" i="9"/>
  <c r="J47" i="9"/>
  <c r="F56" i="9"/>
  <c r="F64" i="9"/>
  <c r="G50" i="9"/>
  <c r="G54" i="9"/>
  <c r="G58" i="9"/>
  <c r="G62" i="9"/>
  <c r="J50" i="9"/>
  <c r="J54" i="9"/>
  <c r="J58" i="9"/>
  <c r="J62" i="9"/>
  <c r="E68" i="9"/>
  <c r="F10" i="9"/>
  <c r="F18" i="9"/>
  <c r="F22" i="9"/>
  <c r="F26" i="9"/>
  <c r="F28" i="9"/>
  <c r="F32" i="9"/>
  <c r="F36" i="9"/>
  <c r="F40" i="9"/>
  <c r="F44" i="9"/>
  <c r="F49" i="9"/>
  <c r="F53" i="9"/>
  <c r="F57" i="9"/>
  <c r="F61" i="9"/>
  <c r="F65" i="9"/>
  <c r="F14" i="9"/>
  <c r="F7" i="9"/>
  <c r="F11" i="9"/>
  <c r="F15" i="9"/>
  <c r="F19" i="9"/>
  <c r="F23" i="9"/>
  <c r="F29" i="9"/>
  <c r="F33" i="9"/>
  <c r="F37" i="9"/>
  <c r="F41" i="9"/>
  <c r="F45" i="9"/>
  <c r="E58" i="9"/>
  <c r="E62" i="9"/>
  <c r="F50" i="9"/>
  <c r="F54" i="9"/>
  <c r="F58" i="9"/>
  <c r="F62" i="9"/>
  <c r="D14" i="9"/>
  <c r="D17" i="9"/>
  <c r="D35" i="9"/>
  <c r="D22" i="9"/>
  <c r="D25" i="9"/>
  <c r="D8" i="9"/>
  <c r="D11" i="9"/>
  <c r="D16" i="9"/>
  <c r="N16" i="9"/>
  <c r="O16" i="9"/>
  <c r="D19" i="9"/>
  <c r="D24" i="9"/>
  <c r="D28" i="9"/>
  <c r="D30" i="9"/>
  <c r="N30" i="9"/>
  <c r="O30" i="9"/>
  <c r="D32" i="9"/>
  <c r="D38" i="9"/>
  <c r="D40" i="9"/>
  <c r="D42" i="9"/>
  <c r="N42" i="9"/>
  <c r="O42" i="9"/>
  <c r="D44" i="9"/>
  <c r="D46" i="9"/>
  <c r="D49" i="9"/>
  <c r="D51" i="9"/>
  <c r="N51" i="9"/>
  <c r="O51" i="9"/>
  <c r="D53" i="9"/>
  <c r="D55" i="9"/>
  <c r="D57" i="9"/>
  <c r="D59" i="9"/>
  <c r="N59" i="9"/>
  <c r="O59" i="9"/>
  <c r="D61" i="9"/>
  <c r="D63" i="9"/>
  <c r="D65" i="9"/>
  <c r="D67" i="9"/>
  <c r="N67" i="9"/>
  <c r="O67" i="9"/>
  <c r="D7" i="9"/>
  <c r="D10" i="9"/>
  <c r="D13" i="9"/>
  <c r="D18" i="9"/>
  <c r="N18" i="9"/>
  <c r="D21" i="9"/>
  <c r="D26" i="9"/>
  <c r="D33" i="9"/>
  <c r="D36" i="9"/>
  <c r="N36" i="9"/>
  <c r="O36" i="9"/>
  <c r="D9" i="9"/>
  <c r="D12" i="9"/>
  <c r="D15" i="9"/>
  <c r="D20" i="9"/>
  <c r="D23" i="9"/>
  <c r="D29" i="9"/>
  <c r="D31" i="9"/>
  <c r="D34" i="9"/>
  <c r="D37" i="9"/>
  <c r="D39" i="9"/>
  <c r="D41" i="9"/>
  <c r="D43" i="9"/>
  <c r="N43" i="9"/>
  <c r="O43" i="9"/>
  <c r="D45" i="9"/>
  <c r="D47" i="9"/>
  <c r="D50" i="9"/>
  <c r="D52" i="9"/>
  <c r="N52" i="9"/>
  <c r="O52" i="9"/>
  <c r="D54" i="9"/>
  <c r="D56" i="9"/>
  <c r="D58" i="9"/>
  <c r="D60" i="9"/>
  <c r="N60" i="9"/>
  <c r="O60" i="9"/>
  <c r="D62" i="9"/>
  <c r="D64" i="9"/>
  <c r="D66" i="9"/>
  <c r="P11" i="8"/>
  <c r="P15" i="8"/>
  <c r="P19" i="8"/>
  <c r="O15" i="8"/>
  <c r="O17" i="8"/>
  <c r="O9" i="8"/>
  <c r="O16" i="8"/>
  <c r="P9" i="8"/>
  <c r="P13" i="8"/>
  <c r="P17" i="8"/>
  <c r="P21" i="8"/>
  <c r="Q11" i="8"/>
  <c r="Q19" i="8"/>
  <c r="AA21" i="17"/>
  <c r="O18" i="9"/>
  <c r="P10" i="8"/>
  <c r="P12" i="8"/>
  <c r="P14" i="8"/>
  <c r="P16" i="8"/>
  <c r="P18" i="8"/>
  <c r="P20" i="8"/>
  <c r="Q10" i="8"/>
  <c r="Q14" i="8"/>
  <c r="Q18" i="8"/>
  <c r="N66" i="9"/>
  <c r="O66" i="9"/>
  <c r="N58" i="9"/>
  <c r="O58" i="9"/>
  <c r="N13" i="9"/>
  <c r="O13" i="9"/>
  <c r="N37" i="9"/>
  <c r="O37" i="9"/>
  <c r="N23" i="9"/>
  <c r="O23" i="9"/>
  <c r="N7" i="9"/>
  <c r="O7" i="9"/>
  <c r="N53" i="9"/>
  <c r="O53" i="9"/>
  <c r="N32" i="9"/>
  <c r="O32" i="9"/>
  <c r="N21" i="9"/>
  <c r="O21" i="9"/>
  <c r="N14" i="9"/>
  <c r="O14" i="9"/>
  <c r="N68" i="9"/>
  <c r="O68" i="9"/>
  <c r="N9" i="9"/>
  <c r="O9" i="9"/>
  <c r="N19" i="9"/>
  <c r="O19" i="9"/>
  <c r="N15" i="9"/>
  <c r="O15" i="9"/>
  <c r="N56" i="9"/>
  <c r="O56" i="9"/>
  <c r="N39" i="9"/>
  <c r="O39" i="9"/>
  <c r="N29" i="9"/>
  <c r="O29" i="9"/>
  <c r="N63" i="9"/>
  <c r="O63" i="9"/>
  <c r="N8" i="9"/>
  <c r="O8" i="9"/>
  <c r="N25" i="9"/>
  <c r="O25" i="9"/>
  <c r="N34" i="9"/>
  <c r="O34" i="9"/>
  <c r="N20" i="9"/>
  <c r="O20" i="9"/>
  <c r="N31" i="9"/>
  <c r="O31" i="9"/>
  <c r="N33" i="9"/>
  <c r="O33" i="9"/>
  <c r="N65" i="9"/>
  <c r="O65" i="9"/>
  <c r="N49" i="9"/>
  <c r="O49" i="9"/>
  <c r="N35" i="9"/>
  <c r="O35" i="9"/>
  <c r="N22" i="9"/>
  <c r="O22" i="9"/>
  <c r="N64" i="9"/>
  <c r="O64" i="9"/>
  <c r="N47" i="9"/>
  <c r="O47" i="9"/>
  <c r="N12" i="9"/>
  <c r="O12" i="9"/>
  <c r="N26" i="9"/>
  <c r="O26" i="9"/>
  <c r="N10" i="9"/>
  <c r="O10" i="9"/>
  <c r="N55" i="9"/>
  <c r="O55" i="9"/>
  <c r="N46" i="9"/>
  <c r="O46" i="9"/>
  <c r="N38" i="9"/>
  <c r="O38" i="9"/>
  <c r="N24" i="9"/>
  <c r="O24" i="9"/>
  <c r="N17" i="9"/>
  <c r="O17" i="9"/>
  <c r="N62" i="9"/>
  <c r="O62" i="9"/>
  <c r="N45" i="9"/>
  <c r="O45" i="9"/>
  <c r="N44" i="9"/>
  <c r="O44" i="9"/>
  <c r="N54" i="9"/>
  <c r="O54" i="9"/>
  <c r="N61" i="9"/>
  <c r="O61" i="9"/>
  <c r="N50" i="9"/>
  <c r="O50" i="9"/>
  <c r="N41" i="9"/>
  <c r="O41" i="9"/>
  <c r="N57" i="9"/>
  <c r="O57" i="9"/>
  <c r="N40" i="9"/>
  <c r="O40" i="9"/>
  <c r="N28" i="9"/>
  <c r="O28" i="9"/>
  <c r="N11" i="9"/>
  <c r="O11" i="9"/>
  <c r="AA29" i="17"/>
  <c r="AC29" i="17"/>
  <c r="AB29" i="17"/>
  <c r="C18" i="17" l="1"/>
  <c r="Q20" i="8"/>
  <c r="Q12" i="8"/>
  <c r="Q15" i="8"/>
  <c r="O20" i="8"/>
  <c r="O14" i="8"/>
  <c r="O10" i="8"/>
  <c r="Q9" i="8"/>
  <c r="O22" i="8"/>
  <c r="O19" i="8"/>
  <c r="Q22" i="8"/>
  <c r="Q16" i="8"/>
  <c r="O12" i="8"/>
  <c r="B18" i="17" s="1"/>
  <c r="O13" i="8"/>
  <c r="N38" i="16"/>
  <c r="P38" i="16"/>
  <c r="AC31" i="17" s="1"/>
  <c r="L38" i="16"/>
  <c r="AA31" i="17" s="1"/>
  <c r="AB31" i="17"/>
  <c r="L19" i="16"/>
  <c r="AA20" i="17" s="1"/>
  <c r="N19" i="16"/>
  <c r="AB20" i="17" s="1"/>
  <c r="P19" i="16"/>
  <c r="AC20" i="17" s="1"/>
  <c r="B22" i="17" l="1"/>
  <c r="C3" i="17" s="1"/>
  <c r="AA18" i="17"/>
  <c r="D18" i="17"/>
  <c r="C22" i="17"/>
  <c r="AB18" i="17"/>
  <c r="C11" i="17"/>
  <c r="AB33" i="17"/>
  <c r="C10" i="17"/>
  <c r="AA33" i="17"/>
  <c r="C9" i="17"/>
  <c r="AA22" i="17" l="1"/>
  <c r="B43" i="17"/>
  <c r="D22" i="17"/>
  <c r="AC18" i="17"/>
  <c r="AC33" i="17"/>
  <c r="D45" i="17"/>
  <c r="E85" i="9" s="1"/>
  <c r="K85" i="9" s="1"/>
  <c r="D34" i="17" s="1"/>
  <c r="D37" i="17" s="1"/>
  <c r="D43" i="17"/>
  <c r="C85" i="9" s="1"/>
  <c r="I85" i="9" s="1"/>
  <c r="B34" i="17" s="1"/>
  <c r="B37" i="17" s="1"/>
  <c r="D44" i="17"/>
  <c r="AB36" i="17" s="1"/>
  <c r="AC35" i="17"/>
  <c r="AC36" i="17"/>
  <c r="AA35" i="17"/>
  <c r="AA36" i="17"/>
  <c r="C4" i="17"/>
  <c r="B45" i="17"/>
  <c r="J26" i="8" s="1"/>
  <c r="B44" i="17"/>
  <c r="I26" i="8" s="1"/>
  <c r="AB22" i="17"/>
  <c r="AA24" i="17"/>
  <c r="AA25" i="17"/>
  <c r="H26" i="8"/>
  <c r="AC24" i="17"/>
  <c r="AC25" i="17"/>
  <c r="AB25" i="17"/>
  <c r="AB24" i="17"/>
  <c r="C5" i="17" l="1"/>
  <c r="AC22" i="17"/>
  <c r="D85" i="9"/>
  <c r="J85" i="9" s="1"/>
  <c r="AB35" i="17"/>
  <c r="AC34" i="17"/>
  <c r="AA34" i="17"/>
  <c r="E30" i="8"/>
  <c r="E26" i="8"/>
  <c r="E33" i="8"/>
  <c r="E27" i="8"/>
  <c r="E35" i="8"/>
  <c r="E31" i="8"/>
  <c r="E28" i="8"/>
  <c r="E29" i="8"/>
  <c r="E32" i="8"/>
  <c r="E34" i="8"/>
  <c r="G28" i="8"/>
  <c r="G35" i="8"/>
  <c r="G27" i="8"/>
  <c r="G29" i="8"/>
  <c r="G30" i="8"/>
  <c r="G34" i="8"/>
  <c r="G26" i="8"/>
  <c r="G32" i="8"/>
  <c r="G33" i="8"/>
  <c r="G31" i="8"/>
  <c r="F34" i="8"/>
  <c r="F31" i="8"/>
  <c r="F26" i="8"/>
  <c r="F35" i="8"/>
  <c r="F30" i="8"/>
  <c r="F32" i="8"/>
  <c r="F28" i="8"/>
  <c r="F27" i="8"/>
  <c r="F29" i="8"/>
  <c r="F33" i="8"/>
  <c r="C23" i="17" l="1"/>
  <c r="C26" i="17" s="1"/>
  <c r="B23" i="17"/>
  <c r="B26" i="17" s="1"/>
  <c r="D23" i="17"/>
  <c r="D26" i="17" s="1"/>
  <c r="AB34" i="17"/>
  <c r="C34" i="17"/>
  <c r="C37" i="17" s="1"/>
  <c r="AB37" i="17" s="1"/>
  <c r="D11" i="17"/>
  <c r="E11" i="17" s="1"/>
  <c r="AC37" i="17"/>
  <c r="D9" i="17"/>
  <c r="E9" i="17" s="1"/>
  <c r="AA37" i="17"/>
  <c r="D10" i="17" l="1"/>
  <c r="E10" i="17" s="1"/>
  <c r="B12" i="17" s="1"/>
  <c r="AC23" i="17"/>
  <c r="AA23" i="17"/>
  <c r="AB23" i="17"/>
  <c r="AC26" i="17"/>
  <c r="D5" i="17"/>
  <c r="E5" i="17" s="1"/>
  <c r="D4" i="17" l="1"/>
  <c r="E4" i="17" s="1"/>
  <c r="AB26" i="17"/>
  <c r="D3" i="17"/>
  <c r="E3" i="17" s="1"/>
  <c r="AA26" i="17"/>
  <c r="B6" i="17" l="1"/>
</calcChain>
</file>

<file path=xl/sharedStrings.xml><?xml version="1.0" encoding="utf-8"?>
<sst xmlns="http://schemas.openxmlformats.org/spreadsheetml/2006/main" count="1204" uniqueCount="576">
  <si>
    <t>Enter the in-country unit price of item</t>
    <phoneticPr fontId="30" type="noConversion"/>
  </si>
  <si>
    <t>Unit cost</t>
    <phoneticPr fontId="30" type="noConversion"/>
  </si>
  <si>
    <t>Office Supplies</t>
    <phoneticPr fontId="30" type="noConversion"/>
  </si>
  <si>
    <t>Pens, pencils, stationary, printer ink, etc.</t>
    <phoneticPr fontId="30" type="noConversion"/>
  </si>
  <si>
    <t>Information/education materials</t>
  </si>
  <si>
    <t>Expenses for case management</t>
  </si>
  <si>
    <t>Training costs related to lunch/coffee-breaks</t>
  </si>
  <si>
    <t xml:space="preserve">Monetary incentives </t>
  </si>
  <si>
    <t>Hygienic materials</t>
  </si>
  <si>
    <t>Communication</t>
  </si>
  <si>
    <t>Materials for recreational work</t>
  </si>
  <si>
    <t>Rent</t>
    <phoneticPr fontId="30" type="noConversion"/>
  </si>
  <si>
    <t>NSP</t>
    <phoneticPr fontId="30" type="noConversion"/>
  </si>
  <si>
    <t>Cost of building new sites or additional structures</t>
    <phoneticPr fontId="30" type="noConversion"/>
  </si>
  <si>
    <t>Overhead-NSP &amp; OST</t>
    <phoneticPr fontId="30" type="noConversion"/>
  </si>
  <si>
    <t>Enter name of Site 2</t>
  </si>
  <si>
    <t>Enter name of Site 3</t>
  </si>
  <si>
    <t>Enter name of Site 4</t>
  </si>
  <si>
    <t>Enter name of Site 5</t>
  </si>
  <si>
    <t>Enter name of Site 6</t>
  </si>
  <si>
    <t>Enter name of Site 7</t>
  </si>
  <si>
    <t>Enter name of Site 8</t>
  </si>
  <si>
    <t>Enter name of Site 9</t>
  </si>
  <si>
    <t>Enter name of Site 10</t>
  </si>
  <si>
    <t>Construction</t>
    <phoneticPr fontId="30" type="noConversion"/>
  </si>
  <si>
    <t>Enter organization name here</t>
    <phoneticPr fontId="30" type="noConversion"/>
  </si>
  <si>
    <t>Dispensers</t>
    <phoneticPr fontId="30" type="noConversion"/>
  </si>
  <si>
    <t>Gloves</t>
    <phoneticPr fontId="30" type="noConversion"/>
  </si>
  <si>
    <t>Vaccinations for hepatitis A/B/C</t>
    <phoneticPr fontId="30" type="noConversion"/>
  </si>
  <si>
    <t>Condoms</t>
    <phoneticPr fontId="30" type="noConversion"/>
  </si>
  <si>
    <t>Lubricants</t>
    <phoneticPr fontId="30" type="noConversion"/>
  </si>
  <si>
    <t>Naloxone</t>
    <phoneticPr fontId="30" type="noConversion"/>
  </si>
  <si>
    <t>OST</t>
    <phoneticPr fontId="30" type="noConversion"/>
  </si>
  <si>
    <t>Naltrexone</t>
    <phoneticPr fontId="30" type="noConversion"/>
  </si>
  <si>
    <t>Antidepressants</t>
    <phoneticPr fontId="30" type="noConversion"/>
  </si>
  <si>
    <t>Utilities</t>
  </si>
  <si>
    <t>Heating/oil, electricity, water, telephone and internet payments, etc.</t>
  </si>
  <si>
    <t>Transportation</t>
  </si>
  <si>
    <t>Car maintenance, fuel, parking fees, etc.</t>
  </si>
  <si>
    <t>Rent</t>
  </si>
  <si>
    <t>Rent for site location (does not include rented space for drop-ins)</t>
  </si>
  <si>
    <t>Utilities</t>
    <phoneticPr fontId="30" type="noConversion"/>
  </si>
  <si>
    <t>Office supplies</t>
    <phoneticPr fontId="30" type="noConversion"/>
  </si>
  <si>
    <t>Transportation</t>
    <phoneticPr fontId="30" type="noConversion"/>
  </si>
  <si>
    <t>Flu vaccines</t>
  </si>
  <si>
    <t>Hepatitis rapid</t>
  </si>
  <si>
    <t>TB tests</t>
  </si>
  <si>
    <t>Hepatitis A/B/C rapid and confirmatory tests</t>
  </si>
  <si>
    <t>Cups for methadone</t>
    <phoneticPr fontId="30" type="noConversion"/>
  </si>
  <si>
    <t>Cups for urine sample</t>
    <phoneticPr fontId="30" type="noConversion"/>
  </si>
  <si>
    <t>Bottles for take home methadone (liquid)</t>
    <phoneticPr fontId="30" type="noConversion"/>
  </si>
  <si>
    <t>Other (specify)</t>
    <phoneticPr fontId="30" type="noConversion"/>
  </si>
  <si>
    <t>Methadone- 5 mg tablet</t>
    <phoneticPr fontId="30" type="noConversion"/>
  </si>
  <si>
    <t>Methadone- 10 mg tablet</t>
    <phoneticPr fontId="30" type="noConversion"/>
  </si>
  <si>
    <t>Methadone- 40 mg tablet</t>
    <phoneticPr fontId="30" type="noConversion"/>
  </si>
  <si>
    <t>Methadone- 150ml bottle (25mg)</t>
    <phoneticPr fontId="30" type="noConversion"/>
  </si>
  <si>
    <t>Buprenorphine- 2 mg tablet</t>
    <phoneticPr fontId="30" type="noConversion"/>
  </si>
  <si>
    <t>Buprenorphine- 8 mg tablet</t>
    <phoneticPr fontId="30" type="noConversion"/>
  </si>
  <si>
    <t>Commodities Unit Cost-NSP</t>
  </si>
  <si>
    <t>Syringes- 1ml</t>
  </si>
  <si>
    <t>Syringes- 2 ml</t>
  </si>
  <si>
    <t>Syringes- 3 ml</t>
  </si>
  <si>
    <t>Syringes- 5 ml</t>
  </si>
  <si>
    <t>Syringes- 10 ml</t>
  </si>
  <si>
    <t>Syringes- 20 ml</t>
  </si>
  <si>
    <t>Needles- whole</t>
  </si>
  <si>
    <t>Needles- insulin</t>
  </si>
  <si>
    <t>Needles- detachable</t>
  </si>
  <si>
    <t>Swabs- alcohol</t>
  </si>
  <si>
    <t>Swabs- cotton</t>
  </si>
  <si>
    <t>Naloxone- 2 ml</t>
  </si>
  <si>
    <t>Naloxone- 0.4 mlg</t>
  </si>
  <si>
    <t>Vein sets-butterfly (G23)</t>
  </si>
  <si>
    <t>Vein sets-butterfly (G25)</t>
  </si>
  <si>
    <t>Vein sets-butterfly (G27)</t>
  </si>
  <si>
    <t>Enter in country unit price of commodity</t>
  </si>
  <si>
    <r>
      <t xml:space="preserve">Select specific NSP activity which uses commodity 
</t>
    </r>
    <r>
      <rPr>
        <b/>
        <sz val="10"/>
        <color indexed="8"/>
        <rFont val="Arial"/>
        <family val="2"/>
      </rPr>
      <t>(from dropdown)</t>
    </r>
  </si>
  <si>
    <t>Staff cost per activity</t>
  </si>
  <si>
    <t>Average unit cost per staff per patient per year</t>
  </si>
  <si>
    <t>INDIRECT STAFF</t>
  </si>
  <si>
    <t>Staff type</t>
  </si>
  <si>
    <t>Total cost</t>
  </si>
  <si>
    <t>ALL STAFF TOTAL</t>
  </si>
  <si>
    <t>% of time on Core</t>
  </si>
  <si>
    <t>% of time on Additional</t>
  </si>
  <si>
    <t>% of time on Non-Essential</t>
  </si>
  <si>
    <t>Core unit cost</t>
  </si>
  <si>
    <t>Additional unit cost</t>
  </si>
  <si>
    <t># of Core patients</t>
  </si>
  <si>
    <t># of Additional patients</t>
  </si>
  <si>
    <t>#of Non-essential patients</t>
  </si>
  <si>
    <t>Non-essential unit cost</t>
  </si>
  <si>
    <t>Direct cost for Core (%)</t>
  </si>
  <si>
    <t>Direct cost for Add (%)</t>
  </si>
  <si>
    <t>Direct cost for NE (%)</t>
  </si>
  <si>
    <r>
      <t xml:space="preserve">NSP Staff  
</t>
    </r>
    <r>
      <rPr>
        <b/>
        <sz val="11"/>
        <color indexed="8"/>
        <rFont val="Arial"/>
        <family val="2"/>
      </rPr>
      <t>(Direct Service Provision)</t>
    </r>
  </si>
  <si>
    <r>
      <t xml:space="preserve">NSP Staff 
</t>
    </r>
    <r>
      <rPr>
        <b/>
        <sz val="11"/>
        <color indexed="8"/>
        <rFont val="Arial"/>
        <family val="2"/>
      </rPr>
      <t>(Indirect Service Provision)</t>
    </r>
  </si>
  <si>
    <t>Staff Unit Cost-NSP</t>
  </si>
  <si>
    <t>Social worker/case manager</t>
  </si>
  <si>
    <t>Social assistant</t>
  </si>
  <si>
    <t>Outreach worker</t>
  </si>
  <si>
    <t>Physician</t>
  </si>
  <si>
    <t>VCT consultant</t>
  </si>
  <si>
    <t>PDI consultant</t>
  </si>
  <si>
    <t>Other medical consultant</t>
  </si>
  <si>
    <t>Leader/teacher of recreational activities</t>
  </si>
  <si>
    <t>Lawyer</t>
  </si>
  <si>
    <t>Sub coordinator</t>
  </si>
  <si>
    <t>Accountant</t>
  </si>
  <si>
    <t>Information/Database manager/specialist</t>
  </si>
  <si>
    <t>Store manager</t>
  </si>
  <si>
    <t>Manages store daily, keeps records of the flow of NSP supplies</t>
  </si>
  <si>
    <t>Enter number of hours worked a week</t>
  </si>
  <si>
    <t>Enter number of weeks worked per year</t>
  </si>
  <si>
    <t>Cost per minute</t>
  </si>
  <si>
    <t>Enter average percent of time (not to exceed 100%) spent on…</t>
  </si>
  <si>
    <t>Unit cost</t>
  </si>
  <si>
    <t>Total number of patients reached in country for…</t>
  </si>
  <si>
    <t>Staff Unit Cost-OST</t>
  </si>
  <si>
    <t>SUM</t>
  </si>
  <si>
    <t>Percent of patients receiving activity</t>
  </si>
  <si>
    <t>Indirect expenditures</t>
  </si>
  <si>
    <t>Puncture-proof container</t>
  </si>
  <si>
    <t>Disinfectants</t>
  </si>
  <si>
    <t>Condoms</t>
  </si>
  <si>
    <t>HIV rapid tests</t>
  </si>
  <si>
    <t>STI diagnostic tests</t>
  </si>
  <si>
    <t>Other (specify)</t>
    <phoneticPr fontId="21" type="noConversion"/>
  </si>
  <si>
    <t>Pregnancy tests</t>
  </si>
  <si>
    <t>Other (specify)</t>
  </si>
  <si>
    <t>Vein ointments</t>
  </si>
  <si>
    <t>Scarificators</t>
  </si>
  <si>
    <t>HBV</t>
  </si>
  <si>
    <t>Lubricants</t>
  </si>
  <si>
    <t>HCV</t>
  </si>
  <si>
    <t>Eppendorf</t>
  </si>
  <si>
    <t>First aid box (iod, spirit, cotton, plasters)</t>
  </si>
  <si>
    <t>Vitamins</t>
  </si>
  <si>
    <t>Bandage</t>
  </si>
  <si>
    <t>Staff Cost-OST</t>
  </si>
  <si>
    <t>Staff involved in direct provision of services</t>
  </si>
  <si>
    <t>Head of department/OST site coordinator</t>
  </si>
  <si>
    <t>Physician/Narcologist</t>
  </si>
  <si>
    <t>Psychologist</t>
  </si>
  <si>
    <t>Social worker</t>
  </si>
  <si>
    <t>Case manager</t>
  </si>
  <si>
    <t>Nurse</t>
  </si>
  <si>
    <t>Pharmacist</t>
  </si>
  <si>
    <t>Staff indirectly related to the provision of services</t>
  </si>
  <si>
    <t>Project Director</t>
  </si>
  <si>
    <t>Operator</t>
  </si>
  <si>
    <t>Financial manager</t>
  </si>
  <si>
    <t>Security staff</t>
  </si>
  <si>
    <t>Information manager</t>
  </si>
  <si>
    <t>Driver</t>
  </si>
  <si>
    <t>Cleaner</t>
  </si>
  <si>
    <t>Definitions</t>
  </si>
  <si>
    <t>Staff Time-OST</t>
  </si>
  <si>
    <t>OST Activity</t>
  </si>
  <si>
    <t>Head of department/ OST site coordinator</t>
  </si>
  <si>
    <t>Physician/ Narcologist</t>
  </si>
  <si>
    <t>Core Activities</t>
  </si>
  <si>
    <t>Additional Activities</t>
  </si>
  <si>
    <t>Non-essential Activities</t>
  </si>
  <si>
    <t>Enter average number of visits per patient per year</t>
  </si>
  <si>
    <t>ART distribution</t>
  </si>
  <si>
    <t>Legal support/services</t>
  </si>
  <si>
    <t>TB screening and diagnosis</t>
  </si>
  <si>
    <t>Gender-specific/family-centered services for women</t>
  </si>
  <si>
    <t xml:space="preserve">Overdose prevention </t>
  </si>
  <si>
    <t>='Activity Definitions'!$A$5:$A$12</t>
  </si>
  <si>
    <t>=OFFSET(‘Activity Definitions’!$C$5,0,0,COUNTA(‘Activity Definitions’!$C$5:$C$12)-COUNTBLANK(‘Activity Definitions’!$C$5:$C$12),1)</t>
  </si>
  <si>
    <t>=OFFSET(‘Activity Definitions’!$G$3,0,0,COUNTA(‘Activity Definitions’!$G$3:$G$13)-COUNTBLANK(‘Activity Definitions’!$G$3:$G$13),1)</t>
  </si>
  <si>
    <t>=OFFSET(‘Activity Definitions’!$G$3,0,0,COUNTE(‘Activity Definitions’!$G$3:$G$13)-COUNTBLANK(‘Activity Definitions’!$G$3:$G$13),1)</t>
  </si>
  <si>
    <t>Classification of Harm Reduction Activities</t>
  </si>
  <si>
    <t>Definitions and Examples of Direct and Indirect Expenditure</t>
  </si>
  <si>
    <t>Definitions:</t>
  </si>
  <si>
    <t>Direct</t>
  </si>
  <si>
    <t>Costs that are directly related to specific harm reduction activities</t>
  </si>
  <si>
    <t>Indirect</t>
  </si>
  <si>
    <t>Costs that are indirectly related to service provision and cannot be readily identified with a particular activity</t>
  </si>
  <si>
    <t>Direct expenditures</t>
  </si>
  <si>
    <t xml:space="preserve"> Developed by the USAID |Health Policy Project (April 2014)</t>
  </si>
  <si>
    <t>Menu:</t>
  </si>
  <si>
    <t>Definitions of harm reduction activities</t>
  </si>
  <si>
    <t>Classification of harm reduction activities</t>
  </si>
  <si>
    <t>Indirect vs. direct expenditures</t>
  </si>
  <si>
    <t>Harm Reduction Unit Costing Tool</t>
  </si>
  <si>
    <r>
      <rPr>
        <b/>
        <u/>
        <sz val="12"/>
        <rFont val="Arial"/>
        <family val="2"/>
      </rPr>
      <t>Purpose:</t>
    </r>
    <r>
      <rPr>
        <b/>
        <sz val="12"/>
        <rFont val="Arial"/>
        <family val="2"/>
      </rPr>
      <t xml:space="preserve"> </t>
    </r>
    <r>
      <rPr>
        <sz val="11"/>
        <rFont val="Arial"/>
        <family val="2"/>
      </rPr>
      <t>To estimate in-country unit cost per OST and NSP client per year. The tool allows for variations in unit cost based on different coverage and service delivery scenarios and shows the major cost drivers in OST and NSP. This tool can be used to find an optimal way to use Global Fund indicative funding for harm reduction (or national funding planned) and to estimate full expression of demand.</t>
    </r>
  </si>
  <si>
    <t>Definitions of Harm Reduction Activities</t>
  </si>
  <si>
    <t>Informational- no input required</t>
  </si>
  <si>
    <t>NSP</t>
  </si>
  <si>
    <t>OST</t>
  </si>
  <si>
    <t>Definition</t>
  </si>
  <si>
    <t>Case management</t>
  </si>
  <si>
    <t>Social work and counseling</t>
  </si>
  <si>
    <t>HIV pre- and post- test counseling</t>
  </si>
  <si>
    <t>Short-term off-site dosing services</t>
  </si>
  <si>
    <t>Regular clinical assessments</t>
  </si>
  <si>
    <t>TB DOT</t>
  </si>
  <si>
    <t>STI treatment</t>
  </si>
  <si>
    <t>Psychosocial support</t>
  </si>
  <si>
    <t>Group sessions and support groups</t>
  </si>
  <si>
    <t>Activity Type</t>
  </si>
  <si>
    <t>Enter number of items  per patient per year</t>
  </si>
  <si>
    <t>Food packages</t>
  </si>
  <si>
    <r>
      <t xml:space="preserve">Select specific OST activity which uses commodity 
</t>
    </r>
    <r>
      <rPr>
        <b/>
        <sz val="10"/>
        <color indexed="8"/>
        <rFont val="Arial"/>
        <family val="2"/>
      </rPr>
      <t>(from dropdown)</t>
    </r>
  </si>
  <si>
    <t>Other Direct Costs- NSP &amp; OST</t>
  </si>
  <si>
    <t>Multiple</t>
  </si>
  <si>
    <t>NSP activities</t>
  </si>
  <si>
    <t>OST activities</t>
  </si>
  <si>
    <t>Multiple Core</t>
  </si>
  <si>
    <t>Multiple Additional</t>
  </si>
  <si>
    <t>Medical Equipment- NSP &amp; OST</t>
  </si>
  <si>
    <t>Depreciated annual price</t>
  </si>
  <si>
    <t>Fridge</t>
  </si>
  <si>
    <t xml:space="preserve">Table for VCT </t>
  </si>
  <si>
    <t>Positive Displacement Pipette</t>
  </si>
  <si>
    <t>Medical cupboard</t>
  </si>
  <si>
    <t>Medical waste disposal</t>
  </si>
  <si>
    <t>Adult CPR mannequin</t>
  </si>
  <si>
    <t>Laboratory table</t>
  </si>
  <si>
    <t>Laboratory chair</t>
  </si>
  <si>
    <t>Dosimeters - electronic</t>
  </si>
  <si>
    <t>Dosimeter - mechanical</t>
  </si>
  <si>
    <t>Alcohol tester/breathalyzer</t>
  </si>
  <si>
    <t>BP monitor</t>
  </si>
  <si>
    <t>Mechanical pipettes</t>
  </si>
  <si>
    <t>Triplet furniture</t>
  </si>
  <si>
    <t>Lab furniture (cupboard, table, etc.)</t>
  </si>
  <si>
    <t>Water distilation machine</t>
  </si>
  <si>
    <t>Water dispenser</t>
  </si>
  <si>
    <t>Scales Weight (100g. F1)</t>
  </si>
  <si>
    <t>Scales Weight (200g. F1)</t>
  </si>
  <si>
    <t>Scales ED-6H</t>
  </si>
  <si>
    <t>Scales 2kg</t>
  </si>
  <si>
    <t>Scales MWP-300N</t>
  </si>
  <si>
    <t>Bottle for dosimeter 1000 ml</t>
  </si>
  <si>
    <t>Other (specify)</t>
    <phoneticPr fontId="29" type="noConversion"/>
  </si>
  <si>
    <t>HIV confirmatory tests</t>
  </si>
  <si>
    <t>Enter percent of all OST patients who receive commodity</t>
  </si>
  <si>
    <t>Commodities Unit Cost-OST</t>
  </si>
  <si>
    <t>Type of OST Staff</t>
  </si>
  <si>
    <t>Non- Medical Equipment- NSP &amp; OST</t>
  </si>
  <si>
    <t>Computers</t>
  </si>
  <si>
    <t>Printers</t>
  </si>
  <si>
    <t>Scanners</t>
  </si>
  <si>
    <t>Copier</t>
  </si>
  <si>
    <t>Combo - printer-scanner-copier</t>
  </si>
  <si>
    <t>Wall board -magnetic</t>
  </si>
  <si>
    <t>Fax and Telephone</t>
  </si>
  <si>
    <t>Telephone mini-station</t>
  </si>
  <si>
    <t>Vehicles</t>
  </si>
  <si>
    <t>Air conditioner</t>
  </si>
  <si>
    <t>Heating appliance</t>
  </si>
  <si>
    <t xml:space="preserve">Tables </t>
  </si>
  <si>
    <t>Chairs</t>
  </si>
  <si>
    <t>Bookshelves</t>
  </si>
  <si>
    <t xml:space="preserve">Other furniture </t>
  </si>
  <si>
    <t>Digital photo or video camera</t>
  </si>
  <si>
    <t>Vacuum cleaner</t>
  </si>
  <si>
    <t>Wall clock</t>
  </si>
  <si>
    <t>TV</t>
  </si>
  <si>
    <t>DVD player</t>
  </si>
  <si>
    <t>Cassette player</t>
  </si>
  <si>
    <t xml:space="preserve">Calculator </t>
  </si>
  <si>
    <t>UPS</t>
  </si>
  <si>
    <t>Generator</t>
  </si>
  <si>
    <t>Washing machine</t>
  </si>
  <si>
    <t>Data projector</t>
  </si>
  <si>
    <t>NSP Non-Medical Equipment</t>
  </si>
  <si>
    <t>OST Non-Medical Equipment</t>
  </si>
  <si>
    <t>Depreciated annual unit price</t>
  </si>
  <si>
    <t>Commodities- NSP</t>
  </si>
  <si>
    <t>Commodities- OST</t>
  </si>
  <si>
    <t>Staff unit cost- NSP</t>
  </si>
  <si>
    <t>Staff cost- OST</t>
  </si>
  <si>
    <t>Medical equipment- NSP &amp; OST</t>
  </si>
  <si>
    <t>Non-medical equipment- NSP &amp; OST</t>
  </si>
  <si>
    <t>Overhead- NSP &amp; OST</t>
  </si>
  <si>
    <t>Overall unit costs</t>
  </si>
  <si>
    <t>Staff time- OST</t>
  </si>
  <si>
    <t>Other direct expenditures- NSP &amp; OST</t>
  </si>
  <si>
    <t>Commodities</t>
  </si>
  <si>
    <t>Direct staff</t>
  </si>
  <si>
    <t>Indirect staff</t>
  </si>
  <si>
    <t>Non-med equip</t>
  </si>
  <si>
    <t>Overhead</t>
  </si>
  <si>
    <t>Medical equip</t>
  </si>
  <si>
    <t>Other direct</t>
  </si>
  <si>
    <t>Weighted overall unit cost per patient per year</t>
  </si>
  <si>
    <t>NSP direct proportions</t>
  </si>
  <si>
    <t>OST direct proportions</t>
  </si>
  <si>
    <t>Multiple Non-Essential</t>
  </si>
  <si>
    <t xml:space="preserve">Enter percentage of all OST patients in country who receive each activity </t>
  </si>
  <si>
    <t>Number of people receiving NSP services in country</t>
  </si>
  <si>
    <t>Number of people receiving OST services in country</t>
  </si>
  <si>
    <t xml:space="preserve">2. Enter percentage of all OST patients in country who receive each activity </t>
  </si>
  <si>
    <t>3. NSP Recipients</t>
  </si>
  <si>
    <t>3. OST Patients</t>
  </si>
  <si>
    <t>Enter average annual training costs per person</t>
  </si>
  <si>
    <t>Definition of one unit of commodity</t>
  </si>
  <si>
    <t>All activities</t>
  </si>
  <si>
    <t>One pair of gloves</t>
  </si>
  <si>
    <t>polyethilen cup for one time use, transparent</t>
  </si>
  <si>
    <t>for one time use, transparent, plastic cups</t>
  </si>
  <si>
    <t>1 litre bottle</t>
  </si>
  <si>
    <t>box (containing 100 tablets)</t>
  </si>
  <si>
    <t>Drug screening tests (single)</t>
  </si>
  <si>
    <t>Drug screening tests (multiple)</t>
  </si>
  <si>
    <t xml:space="preserve">One test for three substance screening, sensitivity  &gt; 97.5% </t>
  </si>
  <si>
    <t xml:space="preserve">One test for only one substance screening, sensitivity &gt; 97.5%, specificity &gt; 99%; Cut-off = 300ng/ml; </t>
  </si>
  <si>
    <t>Yes</t>
  </si>
  <si>
    <t>No</t>
  </si>
  <si>
    <t>Enter in-country unit price of commodity</t>
  </si>
  <si>
    <r>
      <t xml:space="preserve">Is the commodity used for… 
</t>
    </r>
    <r>
      <rPr>
        <b/>
        <sz val="10"/>
        <color indexed="8"/>
        <rFont val="Arial"/>
        <family val="2"/>
      </rPr>
      <t>(select Yes or No from dropdown)</t>
    </r>
  </si>
  <si>
    <t>1. OST commodities given to patients</t>
  </si>
  <si>
    <t>2. OST commodities used in direct services</t>
  </si>
  <si>
    <t>1. NSP commodities given to patients</t>
  </si>
  <si>
    <t>2. NSP commodities used in direct services</t>
  </si>
  <si>
    <t>Enter total number of staff in program who provide and are trained in…</t>
  </si>
  <si>
    <t xml:space="preserve">NSP </t>
  </si>
  <si>
    <t>Medical Equipment</t>
  </si>
  <si>
    <t xml:space="preserve">OST </t>
  </si>
  <si>
    <r>
      <t xml:space="preserve">1. Is the equipment used for…
</t>
    </r>
    <r>
      <rPr>
        <b/>
        <sz val="10"/>
        <color indexed="8"/>
        <rFont val="Arial"/>
        <family val="2"/>
      </rPr>
      <t>(select Yes or No from the dropdown menu)</t>
    </r>
  </si>
  <si>
    <t>2. Enter the in-country unit price of equipment</t>
  </si>
  <si>
    <t>3. Enter equipment life span in years</t>
  </si>
  <si>
    <t>NSP High Priority Activities</t>
  </si>
  <si>
    <t>NSP Medium Priority Activities</t>
  </si>
  <si>
    <t>NSP Low Priority Activities</t>
  </si>
  <si>
    <t>OST High Priority Activities</t>
  </si>
  <si>
    <t>OST Medium Priority Activities</t>
  </si>
  <si>
    <t>OST Low Priority Activities</t>
  </si>
  <si>
    <t>Enter percent of recipients who use item by activity group (high, medium, low)</t>
  </si>
  <si>
    <t>Enter number of people who receive or benefit from item within each activity group (high, medium, low)</t>
  </si>
  <si>
    <t>Combo-printer-scanner-copier</t>
  </si>
  <si>
    <t xml:space="preserve">Shredder </t>
  </si>
  <si>
    <t>Faxes</t>
  </si>
  <si>
    <t>Tables</t>
  </si>
  <si>
    <t xml:space="preserve">Filing cabinet </t>
  </si>
  <si>
    <t>Nightstand</t>
  </si>
  <si>
    <t>Safe / strongbox</t>
  </si>
  <si>
    <t>Wardrobe</t>
  </si>
  <si>
    <t>Cloth hanger</t>
  </si>
  <si>
    <t>Other furniture</t>
  </si>
  <si>
    <t>Benzo-ganarator</t>
  </si>
  <si>
    <t>Power supply/UPS</t>
  </si>
  <si>
    <t>Photo video camera</t>
  </si>
  <si>
    <t>Video recorder (video eyes)</t>
  </si>
  <si>
    <t>Cable channel connector</t>
  </si>
  <si>
    <t>OST only</t>
  </si>
  <si>
    <t>OST proxy</t>
  </si>
  <si>
    <t>High priority activities</t>
  </si>
  <si>
    <t>Medium priority activities</t>
  </si>
  <si>
    <t>Low priority activities</t>
  </si>
  <si>
    <t>OST unit costs per patient per year</t>
  </si>
  <si>
    <t>Total unit cost</t>
  </si>
  <si>
    <t>Direct unit cost</t>
  </si>
  <si>
    <t>Indirect unit cost</t>
  </si>
  <si>
    <t>Count</t>
  </si>
  <si>
    <t>Low count</t>
  </si>
  <si>
    <t>High</t>
  </si>
  <si>
    <t>Medium</t>
  </si>
  <si>
    <t>Percent</t>
  </si>
  <si>
    <t>TOTAL</t>
  </si>
  <si>
    <t>High priority</t>
  </si>
  <si>
    <t>Medium priority</t>
  </si>
  <si>
    <t>Low priority</t>
  </si>
  <si>
    <t>High priority Activities</t>
  </si>
  <si>
    <r>
      <t xml:space="preserve">Select if commodity is used for High, Medium or Low Priority OST activities 
</t>
    </r>
    <r>
      <rPr>
        <b/>
        <sz val="10"/>
        <color indexed="8"/>
        <rFont val="Arial"/>
        <family val="2"/>
      </rPr>
      <t>(from dropdown)</t>
    </r>
  </si>
  <si>
    <r>
      <t xml:space="preserve">Select if commodity is used for high, medium or low priority OST activities 
</t>
    </r>
    <r>
      <rPr>
        <b/>
        <sz val="10"/>
        <color indexed="8"/>
        <rFont val="Arial"/>
        <family val="2"/>
      </rPr>
      <t>(from dropdown)</t>
    </r>
  </si>
  <si>
    <t>Enter percent of all NSP recipients who use commodity</t>
  </si>
  <si>
    <t xml:space="preserve">Medium priority activities </t>
  </si>
  <si>
    <t xml:space="preserve">High priority activities </t>
  </si>
  <si>
    <t xml:space="preserve">Low </t>
  </si>
  <si>
    <t>Cost category</t>
  </si>
  <si>
    <t>OST Unit Costs per patient per year</t>
  </si>
  <si>
    <t>NSP Unit Costs per recipient per year</t>
  </si>
  <si>
    <t>Total direct unit cost</t>
  </si>
  <si>
    <t>Total indirect unit cost</t>
  </si>
  <si>
    <t>Percent of all OST patients receiving activities</t>
  </si>
  <si>
    <t>Percent of all NSP recipients receiving activities</t>
  </si>
  <si>
    <t>1. Enter annual expenditure by NSP site</t>
  </si>
  <si>
    <r>
      <rPr>
        <b/>
        <sz val="14"/>
        <rFont val="Arial"/>
        <family val="2"/>
      </rPr>
      <t xml:space="preserve">2. If expenditures cannot be separated for OST only: </t>
    </r>
    <r>
      <rPr>
        <b/>
        <sz val="12"/>
        <rFont val="Arial"/>
        <family val="2"/>
      </rPr>
      <t xml:space="preserve">
Enter total annual expenditure by  site</t>
    </r>
  </si>
  <si>
    <t>2. Enter time (in minutes) each direct staff member spends per activity per patient per visit</t>
  </si>
  <si>
    <t>Medium priority 
(select from dropdown)</t>
  </si>
  <si>
    <t>Medium priority              
(select from dropdown)</t>
  </si>
  <si>
    <t>Low priority 
(select from dropdown)</t>
  </si>
  <si>
    <t>Low priority        
(select from dropdown)</t>
  </si>
  <si>
    <t>Responsible for drug store management, keeps records of drug expenses.</t>
  </si>
  <si>
    <t>Drives social workers, outreach workers to the outreach routs</t>
  </si>
  <si>
    <t>cleans the office</t>
  </si>
  <si>
    <t>Coordinator of sub-sub-contract project, manages NSP site and its activities</t>
  </si>
  <si>
    <t>deals with accounting and financial management, prepares monthly financial reports for SR</t>
  </si>
  <si>
    <t>responsible for data managemet, enters data on daily bases, calculates indicators, reformation criterias, which helps to write monthly report</t>
  </si>
  <si>
    <t xml:space="preserve">responsible for security of the office </t>
  </si>
  <si>
    <t>Needle and syringe distribution  and/or exchange</t>
  </si>
  <si>
    <t/>
  </si>
  <si>
    <t>HIV test and pre- and post- test counseling</t>
  </si>
  <si>
    <t>STI diagnosis</t>
  </si>
  <si>
    <t>Gender-sensitive services for women</t>
  </si>
  <si>
    <t>Peer education</t>
  </si>
  <si>
    <t>Medical consultation</t>
  </si>
  <si>
    <t>Social work and counselling</t>
  </si>
  <si>
    <t>Vocational training</t>
  </si>
  <si>
    <t>Services that significantly improve a harm reduction program’s ability to prevent HIV or other serious health harms, but the program can run even in the absence of these supplies or services.</t>
  </si>
  <si>
    <t>Services that are beneficial to clients and may improve a harm reduction program’s ability to attract or retain clients, but do not directly aid in the prevention of HIV or other serious health harms.</t>
  </si>
  <si>
    <t>Services without which harm reduction program cannot effectively prevent HIV or other serious health harms. Needle and syringe exchange and provision of methadone or buprenorphine must be classified as high priority activities.</t>
  </si>
  <si>
    <r>
      <t xml:space="preserve">Activity 
</t>
    </r>
    <r>
      <rPr>
        <b/>
        <sz val="11"/>
        <color indexed="8"/>
        <rFont val="Arial"/>
        <family val="2"/>
      </rPr>
      <t>(Service provided to NSP recipients)</t>
    </r>
  </si>
  <si>
    <r>
      <t xml:space="preserve">Activity 
</t>
    </r>
    <r>
      <rPr>
        <b/>
        <sz val="11"/>
        <color indexed="8"/>
        <rFont val="Arial"/>
        <family val="2"/>
      </rPr>
      <t>(Service provided to OST recipients)</t>
    </r>
  </si>
  <si>
    <r>
      <t xml:space="preserve">Examples </t>
    </r>
    <r>
      <rPr>
        <i/>
        <sz val="12"/>
        <color indexed="8"/>
        <rFont val="Arial"/>
        <family val="2"/>
      </rPr>
      <t>(not a comprehensive list</t>
    </r>
    <r>
      <rPr>
        <sz val="12"/>
        <color indexed="8"/>
        <rFont val="Arial"/>
        <family val="2"/>
      </rPr>
      <t>):</t>
    </r>
  </si>
  <si>
    <r>
      <t>Commodities:</t>
    </r>
    <r>
      <rPr>
        <sz val="10"/>
        <color indexed="8"/>
        <rFont val="Arial"/>
        <family val="2"/>
      </rPr>
      <t xml:space="preserve"> Syringes, needles, swabs, disenfectants, naloxone, condoms, HIV tests, STI tests, pregnancy tests, vein ointments, scarificators, eppendorf, HBV, vitamins, bandages, etc.</t>
    </r>
  </si>
  <si>
    <r>
      <t xml:space="preserve">Commodities: </t>
    </r>
    <r>
      <rPr>
        <sz val="10"/>
        <color indexed="8"/>
        <rFont val="Arial"/>
        <family val="2"/>
      </rPr>
      <t>Methadone, buprenorphine, cups, dispensers, gloves, vaccinations, drug screening tests, disinfectants, condoms, HIV tests, STI tests, hepatitis tests, water, naloxone, antidepressents, etc.</t>
    </r>
  </si>
  <si>
    <r>
      <t xml:space="preserve">Staff salaries (and bonuses) and staff training for direct service provision: </t>
    </r>
    <r>
      <rPr>
        <sz val="10"/>
        <color indexed="8"/>
        <rFont val="Arial"/>
        <family val="2"/>
      </rPr>
      <t>Outreach worker, social worker, counsellor, physician, nurse, psychologist, lawyer</t>
    </r>
  </si>
  <si>
    <r>
      <t xml:space="preserve">Staff salaries (and bonuses) and staff training for direct service provision: </t>
    </r>
    <r>
      <rPr>
        <sz val="10"/>
        <color indexed="8"/>
        <rFont val="Arial"/>
        <family val="2"/>
      </rPr>
      <t>Physician, nurse, social worker, psychologist, head of department, pharmacist, etc.</t>
    </r>
  </si>
  <si>
    <r>
      <t xml:space="preserve">Medical equipment: </t>
    </r>
    <r>
      <rPr>
        <sz val="10"/>
        <color indexed="8"/>
        <rFont val="Arial"/>
        <family val="2"/>
      </rPr>
      <t>Fridge, lab furniture (chairs and table), VCT table, pipette, medical cupboard, medical waste disposal</t>
    </r>
  </si>
  <si>
    <r>
      <t>Medical equipment:</t>
    </r>
    <r>
      <rPr>
        <sz val="10"/>
        <color indexed="8"/>
        <rFont val="Arial"/>
        <family val="2"/>
      </rPr>
      <t xml:space="preserve"> Fridge, dosimeter, alcohol tester, BP monitor, water dispensers, scales, bottle for dosimeter</t>
    </r>
  </si>
  <si>
    <r>
      <t>Other direct costs:</t>
    </r>
    <r>
      <rPr>
        <sz val="10"/>
        <color indexed="8"/>
        <rFont val="Arial"/>
        <family val="2"/>
      </rPr>
      <t xml:space="preserve"> Informational/educational materials, hygienic materials, monetary incentives, hand sanitizer, rental space for training, expenses related to case management</t>
    </r>
  </si>
  <si>
    <r>
      <t>Other direct costs:</t>
    </r>
    <r>
      <rPr>
        <sz val="10"/>
        <color indexed="8"/>
        <rFont val="Arial"/>
        <family val="2"/>
      </rPr>
      <t xml:space="preserve"> Informational/educational materials, food packages, conference costs rental space for training</t>
    </r>
  </si>
  <si>
    <r>
      <t xml:space="preserve">Staff salaries (and bonuses) and staff training for indirect service provision: </t>
    </r>
    <r>
      <rPr>
        <sz val="10"/>
        <color indexed="8"/>
        <rFont val="Arial"/>
        <family val="2"/>
      </rPr>
      <t>Security staff, cleaner, driver, program director, program coordinator, program assistant, accountant, logistics staff, M&amp;E specialists</t>
    </r>
  </si>
  <si>
    <r>
      <t xml:space="preserve">Non-medical equipment: </t>
    </r>
    <r>
      <rPr>
        <sz val="10"/>
        <color indexed="8"/>
        <rFont val="Arial"/>
        <family val="2"/>
      </rPr>
      <t>Computers, printers, scanners, telephones, air conditioner, office furniture, washing machine</t>
    </r>
  </si>
  <si>
    <r>
      <t xml:space="preserve">Non-medical equipment: </t>
    </r>
    <r>
      <rPr>
        <sz val="10"/>
        <color indexed="8"/>
        <rFont val="Arial"/>
        <family val="2"/>
      </rPr>
      <t>Computers, printers, scanners, telephones, air conditioner, office furniture, video recorder, safebox</t>
    </r>
  </si>
  <si>
    <r>
      <t xml:space="preserve">Central program and site overhead: </t>
    </r>
    <r>
      <rPr>
        <sz val="10"/>
        <color indexed="8"/>
        <rFont val="Arial"/>
        <family val="2"/>
      </rPr>
      <t>Utilities (water, heat, electricity), office supplies (pens, pencils, markers, badges, printer ink), building maintenance (rent, security), transportation (car maintenance and fuel), taxes</t>
    </r>
  </si>
  <si>
    <t>1. Enter number of visits per patient per year</t>
  </si>
  <si>
    <t>One syringe</t>
  </si>
  <si>
    <t>One needle</t>
  </si>
  <si>
    <t>One container</t>
  </si>
  <si>
    <t>One condom</t>
  </si>
  <si>
    <t>One test</t>
  </si>
  <si>
    <t>Pack of bandages</t>
  </si>
  <si>
    <t>One bottle of multivitamins</t>
  </si>
  <si>
    <t>Pack of swabs</t>
  </si>
  <si>
    <t>Enter frequency of use  per recipient per year</t>
  </si>
  <si>
    <r>
      <t xml:space="preserve">4. Enter quantity needed for program 
</t>
    </r>
    <r>
      <rPr>
        <b/>
        <sz val="10"/>
        <color indexed="8"/>
        <rFont val="Arial"/>
        <family val="2"/>
      </rPr>
      <t/>
    </r>
  </si>
  <si>
    <t>1. Enter in-country unit price of equipment</t>
  </si>
  <si>
    <t>2. Enter equipment life span in years</t>
  </si>
  <si>
    <r>
      <t xml:space="preserve">3. Enter quantity needed in program 
</t>
    </r>
    <r>
      <rPr>
        <b/>
        <sz val="10"/>
        <color indexed="8"/>
        <rFont val="Arial"/>
        <family val="2"/>
      </rPr>
      <t>(e.g., 1 per site or employee)</t>
    </r>
    <r>
      <rPr>
        <b/>
        <sz val="11"/>
        <color indexed="8"/>
        <rFont val="Arial"/>
        <family val="2"/>
      </rPr>
      <t xml:space="preserve"> </t>
    </r>
  </si>
  <si>
    <t>Percent of all people at site who receive OST</t>
  </si>
  <si>
    <t>Commodity</t>
  </si>
  <si>
    <t>Commodities are medical items used during OST activities and usually given directly to OST recipients, such as medicdal tests, drugs and vaccinations.</t>
  </si>
  <si>
    <t>Commodities are medical items used during NSP activities and usually given directly to NSP recipients, such as syringes and medical tests.</t>
  </si>
  <si>
    <t>Items that are important for the provision of NST or OST services and are usually given directly to recipients, but they are not medical commodities.</t>
  </si>
  <si>
    <t>Other direct costs</t>
  </si>
  <si>
    <t>Items with a long lifespan (at least one year) that are directly related to service provision, such as lab equipment and furniture.</t>
  </si>
  <si>
    <t>Medical equipment</t>
  </si>
  <si>
    <t>Costs of running the site, including utilities, office supplies, rent, etc.. Central program overhead was captured in previous sheet.</t>
  </si>
  <si>
    <t>Non- medical equipment</t>
  </si>
  <si>
    <t>Items with a long lifespan (at least one year) that are indirectly related to service provision, such as computersand office furniture.</t>
  </si>
  <si>
    <r>
      <rPr>
        <b/>
        <sz val="14"/>
        <rFont val="Arial"/>
        <family val="2"/>
      </rPr>
      <t xml:space="preserve">3. If expenditures for OST only are known: </t>
    </r>
    <r>
      <rPr>
        <b/>
        <sz val="12"/>
        <rFont val="Arial"/>
        <family val="2"/>
      </rPr>
      <t xml:space="preserve">
Enter total annual OST expenditure by  site</t>
    </r>
  </si>
  <si>
    <t>OST_High</t>
  </si>
  <si>
    <t>OST_Medium</t>
  </si>
  <si>
    <t>OST_Low</t>
  </si>
  <si>
    <t>NSP_High</t>
  </si>
  <si>
    <t>NSP_Medium</t>
  </si>
  <si>
    <t>NSP_Low</t>
  </si>
  <si>
    <t>Enter frequency of use/number distributed per patient per year</t>
  </si>
  <si>
    <t>NSP Organization 1</t>
  </si>
  <si>
    <t>OST Organization 1</t>
  </si>
  <si>
    <r>
      <rPr>
        <b/>
        <u/>
        <sz val="11"/>
        <color indexed="8"/>
        <rFont val="Arial"/>
        <family val="2"/>
      </rPr>
      <t>Instructions</t>
    </r>
    <r>
      <rPr>
        <b/>
        <i/>
        <sz val="11"/>
        <color indexed="8"/>
        <rFont val="Arial"/>
        <family val="2"/>
      </rPr>
      <t xml:space="preserve"> </t>
    </r>
    <r>
      <rPr>
        <i/>
        <sz val="11"/>
        <color indexed="8"/>
        <rFont val="Arial"/>
        <family val="2"/>
      </rPr>
      <t>(number in instructions corresponds to number in table below):</t>
    </r>
    <r>
      <rPr>
        <sz val="11"/>
        <color indexed="8"/>
        <rFont val="Arial"/>
        <family val="2"/>
      </rPr>
      <t xml:space="preserve">
1. Enter the definition of one unit for each other direct cost based on in-country experience.
2. Designate the specific activities which use the other direct cost items by high, medium or low priority activitis using the dropdown menu. If the item is used for multiple activities within the high, medium, and low priority groups, select "Multiple".
3. If the other direct cost is an item that can be givn to patients (such as an educational pamphlet or food package), enter the in-country unit price of the item, the percent of patients within each activity type who use the item, and the number of items per patient per year.
4. If the other direct cost is NOT something that can be directly given to recipients (such as rental space for peer education), enter the total annual expenditure on item in-country and the number of patients within high, medium and low priority groupings who receive or benefit from the item.</t>
    </r>
  </si>
  <si>
    <t>1. Definition of one unit</t>
  </si>
  <si>
    <r>
      <t xml:space="preserve">2. Select specific activity which uses item 
</t>
    </r>
    <r>
      <rPr>
        <b/>
        <sz val="11"/>
        <color indexed="8"/>
        <rFont val="Arial"/>
        <family val="2"/>
      </rPr>
      <t>(from dropdown)</t>
    </r>
  </si>
  <si>
    <r>
      <t xml:space="preserve">3. If item can be given to clients 
</t>
    </r>
    <r>
      <rPr>
        <b/>
        <sz val="12"/>
        <color indexed="8"/>
        <rFont val="Arial"/>
        <family val="2"/>
      </rPr>
      <t>(ex: educational pamplet, hygienic materials, money, recreational works)</t>
    </r>
    <r>
      <rPr>
        <b/>
        <sz val="14"/>
        <color indexed="8"/>
        <rFont val="Arial"/>
        <family val="2"/>
      </rPr>
      <t>:</t>
    </r>
  </si>
  <si>
    <r>
      <t xml:space="preserve">4. If item cannot be given to clients 
</t>
    </r>
    <r>
      <rPr>
        <b/>
        <sz val="12"/>
        <color indexed="8"/>
        <rFont val="Arial"/>
        <family val="2"/>
      </rPr>
      <t>(ex: rental space for training):</t>
    </r>
  </si>
  <si>
    <t>Enter total annual expenditure on item in-country by activity type</t>
  </si>
  <si>
    <r>
      <t>Instructions:</t>
    </r>
    <r>
      <rPr>
        <sz val="11"/>
        <color indexed="8"/>
        <rFont val="Arial"/>
        <family val="2"/>
      </rPr>
      <t xml:space="preserve"> 
1. Enter total annual overhead expenditures for NSP by site.
2. If an OST site's overhead expenditures canot be separated for OST only: Enter the percent of people at site who receive OST and the total overhead annual expenditures by site. For instance, if an integrated clinic serves 100 people, of which 20 people receive OST, the percentage entered would be 20%.
3. If an OST site' overhead expenditures for NSP only are known: Enter total annual overhead expenditures for NSP by site.
</t>
    </r>
    <r>
      <rPr>
        <b/>
        <i/>
        <sz val="11"/>
        <color indexed="8"/>
        <rFont val="Arial"/>
        <family val="2"/>
      </rPr>
      <t>NOTE:</t>
    </r>
    <r>
      <rPr>
        <sz val="11"/>
        <color indexed="8"/>
        <rFont val="Arial"/>
        <family val="2"/>
      </rPr>
      <t xml:space="preserve"> If sites do not pay rent, estimate the cost of rent based on site size and average in-country price per square foot. See definitions/examples below:</t>
    </r>
  </si>
  <si>
    <t>Weighted overall unit cost per client per year</t>
  </si>
  <si>
    <t>NSP Unit Costs per client per year</t>
  </si>
  <si>
    <t>NSP unit costs per client per year</t>
  </si>
  <si>
    <t>Currency*:</t>
  </si>
  <si>
    <t>U.S. Dollars</t>
  </si>
  <si>
    <r>
      <t>*</t>
    </r>
    <r>
      <rPr>
        <i/>
        <sz val="11"/>
        <color theme="1"/>
        <rFont val="Calibri"/>
        <family val="2"/>
        <scheme val="minor"/>
      </rPr>
      <t>Enter currency used for data entry</t>
    </r>
  </si>
  <si>
    <t>Yes/No</t>
  </si>
  <si>
    <t>Condom distribution</t>
  </si>
  <si>
    <t>Hepatitis prevention</t>
  </si>
  <si>
    <t>Treatment of other comorbid conditions</t>
  </si>
  <si>
    <t>Site taxes</t>
  </si>
  <si>
    <t>Taxes</t>
  </si>
  <si>
    <t>Any taxes paid at the site-level which are not accounted for in other parts of the tool</t>
  </si>
  <si>
    <t>Enter name of Site 1</t>
  </si>
  <si>
    <t>Enter name of Site 11</t>
  </si>
  <si>
    <t>Enter name of Site 12</t>
  </si>
  <si>
    <t>Enter name of Site 13</t>
  </si>
  <si>
    <t>Enter name of Site 14</t>
  </si>
  <si>
    <t>Enter name of Site 15</t>
  </si>
  <si>
    <t>Enter name of Site 16</t>
  </si>
  <si>
    <t>Enter name of Site 17</t>
  </si>
  <si>
    <t>Enter name of Site 18</t>
  </si>
  <si>
    <t>Enter name of Site 19</t>
  </si>
  <si>
    <t>Enter name of Site 20</t>
  </si>
  <si>
    <t>Bicycles</t>
  </si>
  <si>
    <t>Household goods</t>
  </si>
  <si>
    <t>Expenses for NSP client training</t>
  </si>
  <si>
    <t>Expenses for OST client training</t>
  </si>
  <si>
    <r>
      <rPr>
        <b/>
        <u/>
        <sz val="11"/>
        <color indexed="8"/>
        <rFont val="Arial"/>
        <family val="2"/>
      </rPr>
      <t xml:space="preserve">Instructions </t>
    </r>
    <r>
      <rPr>
        <i/>
        <sz val="11"/>
        <color indexed="8"/>
        <rFont val="Arial"/>
        <family val="2"/>
      </rPr>
      <t>(number in instructions corresponds to number in table below):</t>
    </r>
    <r>
      <rPr>
        <sz val="11"/>
        <color indexed="8"/>
        <rFont val="Arial"/>
        <family val="2"/>
      </rPr>
      <t xml:space="preserve">
1. For each activity, enter the number of visits per patient per year. This should be based on national/international guidelines (for instance, if provision of methadone should be daily, the number of visits per patient per year should be 365).
2. For each type of staff involved directly in service provision, enter the average number of minutes each staff member spends per activity per patient per visit. This information can be based on time-motion studies, interviews, or national/international guidelines, depending on the data available in-country.</t>
    </r>
  </si>
  <si>
    <t xml:space="preserve">Number of NSP recipients who receive high priority activities </t>
  </si>
  <si>
    <t xml:space="preserve">Number of NSP recipients who receive medium priority activities </t>
  </si>
  <si>
    <t xml:space="preserve">Number of NSP recipients who receive low priority activities </t>
  </si>
  <si>
    <t xml:space="preserve">Number of OST patients who receive high priority activities </t>
  </si>
  <si>
    <t xml:space="preserve">Number of OST patients who receive medium priority activities </t>
  </si>
  <si>
    <t xml:space="preserve">Number of OST patients who receive low priority activities </t>
  </si>
  <si>
    <r>
      <t xml:space="preserve">Enter average annual salary 
</t>
    </r>
    <r>
      <rPr>
        <b/>
        <sz val="11"/>
        <color indexed="8"/>
        <rFont val="Arial"/>
        <family val="2"/>
      </rPr>
      <t>(inclusive of average benefits)</t>
    </r>
  </si>
  <si>
    <r>
      <t xml:space="preserve">Enter average annual salary 
</t>
    </r>
    <r>
      <rPr>
        <b/>
        <sz val="10"/>
        <color indexed="8"/>
        <rFont val="Arial"/>
        <family val="2"/>
      </rPr>
      <t>(inclusive of benefits</t>
    </r>
  </si>
  <si>
    <r>
      <t xml:space="preserve">Enter total annual salary 
</t>
    </r>
    <r>
      <rPr>
        <b/>
        <sz val="10"/>
        <color indexed="8"/>
        <rFont val="Arial"/>
        <family val="2"/>
      </rPr>
      <t>(inclusive of benefits)</t>
    </r>
  </si>
  <si>
    <t>1. High priority 
(select from dropdown)</t>
  </si>
  <si>
    <t>1. High priority                         
(select from dropdown)</t>
  </si>
  <si>
    <t>NSP Activity</t>
  </si>
  <si>
    <r>
      <t xml:space="preserve">Enter total annual salaries 
</t>
    </r>
    <r>
      <rPr>
        <b/>
        <sz val="11"/>
        <color indexed="8"/>
        <rFont val="Arial"/>
        <family val="2"/>
      </rPr>
      <t>(inclusive of average benefits)</t>
    </r>
  </si>
  <si>
    <t>Enter total annual training costs</t>
  </si>
  <si>
    <r>
      <rPr>
        <b/>
        <u/>
        <sz val="11"/>
        <color indexed="8"/>
        <rFont val="Arial"/>
        <family val="2"/>
      </rPr>
      <t>Instructions:</t>
    </r>
    <r>
      <rPr>
        <sz val="11"/>
        <color indexed="8"/>
        <rFont val="Arial"/>
        <family val="2"/>
      </rPr>
      <t xml:space="preserve">
1. For each type of direct staff, enter the average annual salary, inclusive of benefits; average annual training costs; number of hours worked per week; and number of weeks worked per year. Refer to user guide for more information.
2. For staff involved indirectly in service provision, enter the total salaries paid, inclusive of benefits, and the aggregate  annual training cost per each staff type.
3. If the country has OST staff that differ from the definitions provided, please enter the staff's title and information under "Other (specifiy)".</t>
    </r>
  </si>
  <si>
    <r>
      <rPr>
        <b/>
        <sz val="11"/>
        <color indexed="8"/>
        <rFont val="Arial"/>
        <family val="2"/>
      </rPr>
      <t>Instructions:</t>
    </r>
    <r>
      <rPr>
        <sz val="11"/>
        <color indexed="8"/>
        <rFont val="Arial"/>
        <family val="2"/>
      </rPr>
      <t xml:space="preserve">
1. For staff directly involved in service provision, enter average annual salary (inclusive of benefits), average training costs, number of staff trained in each activity type, and percent of time spent on each activity type for each type of NSP staff. The average percent of time spent on high, medium and low priority activities for each type of staff (not to exceed 100%). Staff time-use can be based on interviews or guidelines.
2. For each type of staff indirectly involved in service provision, enter the total salary (inclusive of benefits) and training costs.
</t>
    </r>
    <r>
      <rPr>
        <i/>
        <u/>
        <sz val="11"/>
        <color indexed="8"/>
        <rFont val="Arial"/>
        <family val="2"/>
      </rPr>
      <t>NOTE</t>
    </r>
    <r>
      <rPr>
        <sz val="11"/>
        <color indexed="8"/>
        <rFont val="Arial"/>
        <family val="2"/>
      </rPr>
      <t>: Unit cost calculations involve data from other sheets and hidden columns.</t>
    </r>
  </si>
  <si>
    <t>Total quantity needed per year</t>
  </si>
  <si>
    <t xml:space="preserve">Total quantity needed per year </t>
  </si>
  <si>
    <r>
      <rPr>
        <b/>
        <u/>
        <sz val="11"/>
        <color indexed="8"/>
        <rFont val="Arial"/>
        <family val="2"/>
      </rPr>
      <t>Instructions:</t>
    </r>
    <r>
      <rPr>
        <sz val="11"/>
        <color indexed="8"/>
        <rFont val="Arial"/>
        <family val="2"/>
      </rPr>
      <t xml:space="preserve">
1. Enter the in-country unit price of each equipment used at harm reduction sites in country based on past expenditure or current prices. This should be inclusive of procurement and storage costs.
2. Enter the equipment's average lifespan in years. This can be based on guidelines or past experience.
3. Enter the quantity needed in country (e.g., if need 1 per site and there are 100 sites in your sample, quantity=100).</t>
    </r>
  </si>
  <si>
    <r>
      <rPr>
        <b/>
        <u/>
        <sz val="11"/>
        <color indexed="8"/>
        <rFont val="Arial"/>
        <family val="2"/>
      </rPr>
      <t xml:space="preserve">Instructions </t>
    </r>
    <r>
      <rPr>
        <i/>
        <sz val="11"/>
        <color indexed="8"/>
        <rFont val="Arial"/>
        <family val="2"/>
      </rPr>
      <t>(number in instructions corresponds to number in table below):</t>
    </r>
    <r>
      <rPr>
        <sz val="11"/>
        <color indexed="8"/>
        <rFont val="Arial"/>
        <family val="2"/>
      </rPr>
      <t xml:space="preserve">
1. Select if equipment is used for high, medium and/or low priority activities.
2. Enter the in-country unit price for one piece of equipment. This should include the cost of procurement and storage, and can be based on past expenditure or current prices.
3. Enter the equipment's average lifespan in years. This can be based on guidelines or past experience.
4. Enter the quantity needed in country</t>
    </r>
    <r>
      <rPr>
        <sz val="11"/>
        <rFont val="Arial"/>
        <family val="2"/>
      </rPr>
      <t xml:space="preserve"> (e.g., 1 per site and there are 100 sites in your sample, then 100 are needed)</t>
    </r>
    <r>
      <rPr>
        <sz val="11"/>
        <color indexed="8"/>
        <rFont val="Arial"/>
        <family val="2"/>
      </rPr>
      <t>. This should be based on guidelines and interviews with sites.</t>
    </r>
  </si>
  <si>
    <r>
      <rPr>
        <b/>
        <u/>
        <sz val="10"/>
        <color indexed="8"/>
        <rFont val="Arial"/>
        <family val="2"/>
      </rPr>
      <t xml:space="preserve">Instructions </t>
    </r>
    <r>
      <rPr>
        <i/>
        <sz val="10"/>
        <color indexed="8"/>
        <rFont val="Arial"/>
        <family val="2"/>
      </rPr>
      <t>(number in instructions corresponds to number in tables below):</t>
    </r>
    <r>
      <rPr>
        <sz val="10"/>
        <color indexed="8"/>
        <rFont val="Arial"/>
        <family val="2"/>
      </rPr>
      <t xml:space="preserve">
1. For each commodity </t>
    </r>
    <r>
      <rPr>
        <sz val="10"/>
        <color rgb="FFFF0000"/>
        <rFont val="Arial"/>
        <family val="2"/>
      </rPr>
      <t>given directly to patients</t>
    </r>
    <r>
      <rPr>
        <sz val="10"/>
        <color indexed="8"/>
        <rFont val="Arial"/>
        <family val="2"/>
      </rPr>
      <t xml:space="preserve">: Designate the type of activity (High, Medium, Low priority) and specific activity which uses the commodity from a dropdown menu. If a commodity is used for more than one activity within a sub-group, select "Multiple" from dropdown. Enter the in-country unit price for one unit of the commodity based on the definition (inclusive of transportation, storage and distribution costs), the percentage of all OST patients who use the commodity, and the frequency of use per single unit per patient per year (i.e., daily provision of 1ml syringe would imply that 365 syringes are needed per patient per year). This information should be based on guidelines. Refer to user guide for more information.
2. For each commodity </t>
    </r>
    <r>
      <rPr>
        <sz val="10"/>
        <color rgb="FFFF0000"/>
        <rFont val="Arial"/>
        <family val="2"/>
      </rPr>
      <t>used in direct service provision, but is not given to patients</t>
    </r>
    <r>
      <rPr>
        <sz val="10"/>
        <color indexed="8"/>
        <rFont val="Arial"/>
        <family val="2"/>
      </rPr>
      <t>: Select yes or no for whether item is used for high, medium and low priority activities, enter the in-country unit price of commodity based on the definition (inclusive of transportation, storage and distribution costs), and the total quantity needed for the program per year. The total quantity needed can be based on guidelines or past expenditure. For instance, if one pair of gloves is needed per staff member every day and there are 100 staff in your sample, the quantity need is 36,500 (100 staff  X 365 days).</t>
    </r>
  </si>
  <si>
    <r>
      <rPr>
        <b/>
        <u/>
        <sz val="10"/>
        <color indexed="8"/>
        <rFont val="Arial"/>
        <family val="2"/>
      </rPr>
      <t xml:space="preserve">Instructions </t>
    </r>
    <r>
      <rPr>
        <i/>
        <sz val="10"/>
        <color indexed="8"/>
        <rFont val="Arial"/>
        <family val="2"/>
      </rPr>
      <t>(number in instructions corresponds to number in tables below):</t>
    </r>
    <r>
      <rPr>
        <sz val="10"/>
        <color indexed="8"/>
        <rFont val="Arial"/>
        <family val="2"/>
      </rPr>
      <t xml:space="preserve">
1. For each commodity </t>
    </r>
    <r>
      <rPr>
        <sz val="10"/>
        <color rgb="FFFF0000"/>
        <rFont val="Arial"/>
        <family val="2"/>
      </rPr>
      <t>given directly to patients</t>
    </r>
    <r>
      <rPr>
        <sz val="10"/>
        <color indexed="8"/>
        <rFont val="Arial"/>
        <family val="2"/>
      </rPr>
      <t xml:space="preserve">: Designate the type of activity (High, Medium, Low priority) and specific activity which uses the commodity from a dropdown menu. If a commodity is used for more than one activity within a sub-group, select "Multiple" from dropdown. Enter the in-country unit price for one unit of the commodity based on the definition (inclusive of transportation, storage and distribution costs), the percentage of all OST patients who use the commodity, and the frequency of use per single unit per patient per year (i.e., daily provision of 5mg methadone would imply that nearly four boxes are needed per patient per year). This information should be based on guidelines. Refer to user guide for more information.
2. For each commodity </t>
    </r>
    <r>
      <rPr>
        <sz val="10"/>
        <color rgb="FFFF0000"/>
        <rFont val="Arial"/>
        <family val="2"/>
      </rPr>
      <t>used in direct service provision, but is not given to patients</t>
    </r>
    <r>
      <rPr>
        <sz val="10"/>
        <color indexed="8"/>
        <rFont val="Arial"/>
        <family val="2"/>
      </rPr>
      <t>: Select yes or no for whether item is used for high, medium and low priority activities, enter the in-country unit price of commodity based on the definition (inclusive of transportation, storage and distribution costs), and the total quantity needed for the program per year. The total quantity needed can be based on guidelines or past expenditure. For instance, if one pair of gloves is needed per staff member every day and there are 100 staff in your sample, the quantity need is 36,500 (100 staff  X 365 days).</t>
    </r>
  </si>
  <si>
    <t>Costing based on…</t>
  </si>
  <si>
    <t>Costing based on:</t>
  </si>
  <si>
    <t>Package of services currently provided in country</t>
  </si>
  <si>
    <t>Recommended package of services, which include activities not currently conducted in country</t>
  </si>
  <si>
    <r>
      <rPr>
        <b/>
        <u/>
        <sz val="11"/>
        <color indexed="8"/>
        <rFont val="Arial"/>
        <family val="2"/>
      </rPr>
      <t xml:space="preserve">Instructions </t>
    </r>
    <r>
      <rPr>
        <sz val="11"/>
        <color indexed="8"/>
        <rFont val="Arial"/>
        <family val="2"/>
      </rPr>
      <t>(</t>
    </r>
    <r>
      <rPr>
        <i/>
        <sz val="11"/>
        <color indexed="8"/>
        <rFont val="Arial"/>
        <family val="2"/>
      </rPr>
      <t>number corresponds to numbered tables below</t>
    </r>
    <r>
      <rPr>
        <sz val="11"/>
        <color indexed="8"/>
        <rFont val="Arial"/>
        <family val="2"/>
      </rPr>
      <t xml:space="preserve">):
1. Categorize each harm reduction activity provided in country according to the definitions below. Not all activities need to be selected. Do not select the same activity more than once.
2. Enter the percentage of all OST patients in program who partake in each OST activity. For instance, if there are 100 OST patients in the program, all receive methadone or buprenorphine but only 50 may partake in overdose prevention. The percentages entered in this case would be 100% for provision of methadone or buprenorphine and 50% for overdose prevention.
3. Enter the total number of people who receive OST and NSP services and the number of people who receive at least one high priority, medium priority and low priority activity </t>
    </r>
    <r>
      <rPr>
        <b/>
        <sz val="11"/>
        <color indexed="8"/>
        <rFont val="Arial"/>
        <family val="2"/>
      </rPr>
      <t>based on your sample</t>
    </r>
    <r>
      <rPr>
        <sz val="11"/>
        <color indexed="8"/>
        <rFont val="Arial"/>
        <family val="2"/>
      </rPr>
      <t xml:space="preserve">. Avoid double-counting recipients within each group of activities. For example, if a person partakes in 2 high priority activities and 1 medium priority activity, she will count as one recipient under high priority activities and as one medium priority activity recipient. The total number of high priority recipients should equal the total number of all OST/NSP recipients.
</t>
    </r>
    <r>
      <rPr>
        <b/>
        <u/>
        <sz val="11"/>
        <color indexed="8"/>
        <rFont val="Arial"/>
        <family val="2"/>
      </rPr>
      <t>NOTE</t>
    </r>
    <r>
      <rPr>
        <b/>
        <sz val="11"/>
        <color indexed="8"/>
        <rFont val="Arial"/>
        <family val="2"/>
      </rPr>
      <t xml:space="preserve">: Full list of high/medium/low priority activities for country/local context should be defined in close cooperation with and through extensive consultations with people who use drugs (PWUD) community groups. </t>
    </r>
  </si>
  <si>
    <t>Daily distribution and/or exchange of needles, syringes, condoms, informational materials and other commodities (e.g., swabs, sterile water, disinfectant, etc.) required for basic NSP service package that supports safe injection practice, as per international guidelines and regional best practices.</t>
  </si>
  <si>
    <t>Distribution of methadone or buprenorphine</t>
  </si>
  <si>
    <t>Daily distribution/dispensing of medication (in liquid or powdered form).</t>
  </si>
  <si>
    <t>Includes counseling on risk reduction and referral to OST or other treatment, social assistance. Does NOT include legal support.</t>
  </si>
  <si>
    <t>Take-home dosage</t>
  </si>
  <si>
    <t>Dispensing a several days' dose of medication to a patient at one time to reduce the need for daily visits or as an encouragement (contingency management).</t>
  </si>
  <si>
    <t>At least once a year, a test and a pre- and post-test counselling by a trained medical or other professional.</t>
  </si>
  <si>
    <t>Delivery of a prescribed dose of medication at home or at the hospital due to OST patient's health condition. For hospital stays, etc.</t>
  </si>
  <si>
    <t>Provision of lab TB screening. Controlled assessments, including X-rays, prescribed and performed by medical doctor for early detection and future management of TB infection. For PLHIV, standard screening should be with GeneXpert rather than standard clinical screening.</t>
  </si>
  <si>
    <t xml:space="preserve">Management of individual cases by social worker, to improve treatment  outcomes, facilitate clients' resocialization (employment assistance, development of communication skills etc.) and improvement of health condition. </t>
  </si>
  <si>
    <t>Dispensing TB medication to NSP clients, and other activities to assure TB treatment adherence</t>
  </si>
  <si>
    <t xml:space="preserve">Performed by doctor to monitor health condition of a patient, occasionally accompanied by prescribed lab examinations. </t>
  </si>
  <si>
    <t>Provision of STI lab testing. Controlled assessments prescribed and performed by infectious diseases specialist. Includes syndromic diagnosis (used in some countries) and lab-based diagnosis.</t>
  </si>
  <si>
    <t>Treatment of STIs by trained medical professionals.</t>
  </si>
  <si>
    <t>Group sessions, couples therapy, motivational interviewing, enhancement of motivation, family therapy and etc.</t>
  </si>
  <si>
    <t>Group sessions aimed at risk reduction and adherence support, safe injection, Break the Cycle, HIV, 12 steps.</t>
  </si>
  <si>
    <t>Legal support of clients, legal assistance and support in court.</t>
  </si>
  <si>
    <t>Services specifically provided to women and families, including gynecological exams, pregnancy test, distribution of feminine hygiene products and food, consultations with pediatrician.</t>
  </si>
  <si>
    <t>Mandatory distribution of Naloxone and instructions on its proper use.</t>
  </si>
  <si>
    <t xml:space="preserve">Management of individual cases by social worker, to improve treatment  outcomes, facilitate clients' resocialization (employment assistance, development of communication skills etc.). </t>
  </si>
  <si>
    <t>Support and counselling offered by current or former NSP clients.</t>
  </si>
  <si>
    <t>Performed by a doctor or a nurse to monitor patient's health condition.</t>
  </si>
  <si>
    <t>Includes counseling on risk reduction and referral to various treatments, ART counselling, social assistance. Does NOT include legal support.</t>
  </si>
  <si>
    <t>Teaching OST patients specific skills, such as computer skills.</t>
  </si>
  <si>
    <t>Distribution of condoms to OST patients.</t>
  </si>
  <si>
    <t>Administering Hepatitis A or B vaccinations to OST patients.</t>
  </si>
  <si>
    <t>Treatment of comorbid conditions not covered by other activities. Example: depression.</t>
  </si>
  <si>
    <t>Manages OST site: staff supervision, service quality assurance, procurement, stock management, coordination of activities, reporting). Usually the Head Doctor of a narcology clinic.</t>
  </si>
  <si>
    <t>Medical doctor responsible for daily medication management; performs patent assessments and prescribes appropriate doses of medication.</t>
  </si>
  <si>
    <t>Performs motivational interviews with clients, couples therapy or family therapy, responsible for management of patient's psychological wellbeing.</t>
  </si>
  <si>
    <t xml:space="preserve">This is certified position who has diploma of social worker. But in some cases they do not have such diploma but they are educated/trained how to perform this job. This person is responsible to recruit drug users into services, monitors the improvement of a patient and closely works with doctor and psychologist. </t>
  </si>
  <si>
    <t>In most of cases this a professionally trained social worker; responsible for management of individual cases  (case management).</t>
  </si>
  <si>
    <t>Includes Head Nurse; performs daily dispensing of medication and keeps records of daily distribution of medication, prepares necessary reports on medication management. Also responsible for clients' urinalysis.</t>
  </si>
  <si>
    <t>Enters data into databases, calculates indicators for monthly reports.</t>
  </si>
  <si>
    <t>Makes financial calculations. Controls  flow of funding and accounting.</t>
  </si>
  <si>
    <t>Responsible for security of the OST site, manages patients' queue at the clinic.</t>
  </si>
  <si>
    <t>Manages data and monthly reports</t>
  </si>
  <si>
    <t>Drives social and outreach workers on their outreach routes.</t>
  </si>
  <si>
    <t>Cleans  office.</t>
  </si>
  <si>
    <t>May manage OST site: staff supervision, service quality assurance, procurement, stock management, coordination of activities, reporting). Usually the Head Doctor of a narcology clinic.</t>
  </si>
  <si>
    <t>Distributes commodities and informational materials on or off site. In most cases, this is a professionally trained social worker.</t>
  </si>
  <si>
    <t>In some countries this position does not exist, and relevant duties are performed by a social worker. This position is responsible for social assistance, such as escorting clients to off site services.</t>
  </si>
  <si>
    <t>Distributes commodities and informational materials away from NSP site, performs the same duties as a social worker but is not a certified social worker; in most of cases this person is a former drug user well familiar with their community and able to bring drug users into services.</t>
  </si>
  <si>
    <t>Administers HIV, and, in some cases, Hepatitis C and B and syphilis tests.</t>
  </si>
  <si>
    <t>Leads group sessions, counsels partners and family members</t>
  </si>
  <si>
    <t>Dermatologist, infectious disease specialist, neurologist, epidemiologist, surgeon, narcologist, psychiatrist, GP etc.</t>
  </si>
  <si>
    <t>Voluntary Counseling and Testing consultant, performs pre- and post-testing counseling.</t>
  </si>
  <si>
    <t>Peer Driven Intervention Consultant</t>
  </si>
  <si>
    <t>Leads recreational activities for women to build skills, such as beading, felt-making, sewing etc.</t>
  </si>
  <si>
    <t>Usually, a consultant in charge of legal aspects of NSP clients.</t>
  </si>
  <si>
    <t>Another consultant that provides clinical care.</t>
  </si>
  <si>
    <t>Daily distribution and/or exchange of needles, syringes, and other commodities (e.g., swabs, sterile water, disinfectant, etc.) required for basic NSP service package that supports safe injection practice, as per international guidelines and regional best practices.</t>
  </si>
  <si>
    <t>Distribution of condoms to NSP clients.</t>
  </si>
  <si>
    <t>Distribution of informational and educational materials</t>
  </si>
  <si>
    <t>Distribution of informational and educational materials (such as pamphlets and flyers) to NSP clients on topics such as safe injection practices, HIV prevention and treatment, viral Hepatitis, tuberculosis,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</si>
</sst>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53" x14ac:knownFonts="1">
    <font>
      <sz val="11"/>
      <color theme="1"/>
      <name val="Calibri"/>
      <family val="2"/>
      <scheme val="minor"/>
    </font>
    <font>
      <sz val="10"/>
      <name val="Arial"/>
      <family val="2"/>
    </font>
    <font>
      <b/>
      <sz val="36"/>
      <name val="Arial"/>
      <family val="2"/>
    </font>
    <font>
      <b/>
      <sz val="10"/>
      <name val="Arial"/>
      <family val="2"/>
    </font>
    <font>
      <b/>
      <u/>
      <sz val="12"/>
      <name val="Arial"/>
      <family val="2"/>
    </font>
    <font>
      <b/>
      <sz val="12"/>
      <name val="Arial"/>
      <family val="2"/>
    </font>
    <font>
      <sz val="11"/>
      <name val="Arial"/>
      <family val="2"/>
    </font>
    <font>
      <b/>
      <u/>
      <sz val="14"/>
      <name val="Arial"/>
      <family val="2"/>
    </font>
    <font>
      <sz val="12"/>
      <name val="Arial"/>
      <family val="2"/>
    </font>
    <font>
      <sz val="11"/>
      <color indexed="8"/>
      <name val="Arial"/>
      <family val="2"/>
    </font>
    <font>
      <b/>
      <sz val="16"/>
      <color indexed="8"/>
      <name val="Arial"/>
      <family val="2"/>
    </font>
    <font>
      <sz val="11"/>
      <color indexed="8"/>
      <name val="Arial"/>
      <family val="2"/>
    </font>
    <font>
      <i/>
      <sz val="14"/>
      <color indexed="8"/>
      <name val="Arial"/>
      <family val="2"/>
    </font>
    <font>
      <b/>
      <sz val="18"/>
      <color indexed="8"/>
      <name val="Arial"/>
      <family val="2"/>
    </font>
    <font>
      <b/>
      <sz val="14"/>
      <color indexed="8"/>
      <name val="Arial"/>
      <family val="2"/>
    </font>
    <font>
      <sz val="10"/>
      <color indexed="8"/>
      <name val="Arial"/>
      <family val="2"/>
    </font>
    <font>
      <b/>
      <u/>
      <sz val="11"/>
      <color indexed="8"/>
      <name val="Arial"/>
      <family val="2"/>
    </font>
    <font>
      <b/>
      <sz val="12"/>
      <color indexed="8"/>
      <name val="Arial"/>
      <family val="2"/>
    </font>
    <font>
      <b/>
      <u/>
      <sz val="12"/>
      <color indexed="8"/>
      <name val="Arial"/>
      <family val="2"/>
    </font>
    <font>
      <b/>
      <sz val="11"/>
      <color indexed="8"/>
      <name val="Arial"/>
      <family val="2"/>
    </font>
    <font>
      <sz val="11"/>
      <color theme="1"/>
      <name val="Calibri"/>
      <family val="2"/>
      <scheme val="minor"/>
    </font>
    <font>
      <sz val="11"/>
      <color rgb="FF9C6500"/>
      <name val="Calibri"/>
      <family val="2"/>
      <scheme val="minor"/>
    </font>
    <font>
      <b/>
      <sz val="12"/>
      <color indexed="8"/>
      <name val="Arial"/>
      <family val="2"/>
    </font>
    <font>
      <b/>
      <sz val="11"/>
      <color indexed="8"/>
      <name val="Arial"/>
      <family val="2"/>
    </font>
    <font>
      <sz val="9"/>
      <color indexed="8"/>
      <name val="Arial"/>
      <family val="2"/>
    </font>
    <font>
      <b/>
      <sz val="14"/>
      <color indexed="8"/>
      <name val="Arial"/>
      <family val="2"/>
    </font>
    <font>
      <i/>
      <sz val="12"/>
      <color indexed="8"/>
      <name val="Arial"/>
      <family val="2"/>
    </font>
    <font>
      <b/>
      <sz val="10"/>
      <color indexed="8"/>
      <name val="Arial"/>
      <family val="2"/>
    </font>
    <font>
      <b/>
      <sz val="18"/>
      <color indexed="8"/>
      <name val="Arial"/>
      <family val="2"/>
    </font>
    <font>
      <b/>
      <sz val="10"/>
      <color indexed="8"/>
      <name val="Arial"/>
      <family val="2"/>
    </font>
    <font>
      <sz val="8"/>
      <name val="Verdana"/>
      <family val="2"/>
    </font>
    <font>
      <b/>
      <sz val="14"/>
      <name val="Arial"/>
      <family val="2"/>
    </font>
    <font>
      <b/>
      <sz val="11"/>
      <name val="Arial"/>
      <family val="2"/>
    </font>
    <font>
      <sz val="11"/>
      <color theme="1"/>
      <name val="Arial"/>
      <family val="2"/>
    </font>
    <font>
      <sz val="14"/>
      <color theme="1"/>
      <name val="Arial"/>
      <family val="2"/>
    </font>
    <font>
      <b/>
      <u/>
      <sz val="10"/>
      <color indexed="8"/>
      <name val="Arial"/>
      <family val="2"/>
    </font>
    <font>
      <i/>
      <sz val="11"/>
      <color indexed="8"/>
      <name val="Arial"/>
      <family val="2"/>
    </font>
    <font>
      <b/>
      <sz val="16"/>
      <name val="Arial"/>
      <family val="2"/>
    </font>
    <font>
      <u/>
      <sz val="11"/>
      <color theme="10"/>
      <name val="Calibri"/>
      <family val="2"/>
      <scheme val="minor"/>
    </font>
    <font>
      <b/>
      <sz val="11"/>
      <color theme="1"/>
      <name val="Arial"/>
      <family val="2"/>
    </font>
    <font>
      <b/>
      <sz val="12"/>
      <color theme="1"/>
      <name val="Arial"/>
      <family val="2"/>
    </font>
    <font>
      <b/>
      <sz val="14"/>
      <color theme="1"/>
      <name val="Arial"/>
      <family val="2"/>
    </font>
    <font>
      <sz val="9"/>
      <name val="Arial"/>
      <family val="2"/>
    </font>
    <font>
      <sz val="10"/>
      <color rgb="FFFF0000"/>
      <name val="Arial"/>
      <family val="2"/>
    </font>
    <font>
      <b/>
      <sz val="10"/>
      <color theme="1"/>
      <name val="Arial"/>
      <family val="2"/>
    </font>
    <font>
      <i/>
      <sz val="10"/>
      <color theme="1"/>
      <name val="Arial"/>
      <family val="2"/>
    </font>
    <font>
      <b/>
      <i/>
      <sz val="11"/>
      <color indexed="8"/>
      <name val="Arial"/>
      <family val="2"/>
    </font>
    <font>
      <i/>
      <sz val="10"/>
      <color indexed="8"/>
      <name val="Arial"/>
      <family val="2"/>
    </font>
    <font>
      <sz val="12"/>
      <color indexed="8"/>
      <name val="Arial"/>
      <family val="2"/>
    </font>
    <font>
      <b/>
      <u/>
      <sz val="14"/>
      <color theme="1"/>
      <name val="Calibri"/>
      <family val="2"/>
      <scheme val="minor"/>
    </font>
    <font>
      <sz val="12"/>
      <color theme="1"/>
      <name val="Calibri"/>
      <family val="2"/>
      <scheme val="minor"/>
    </font>
    <font>
      <i/>
      <sz val="11"/>
      <color theme="1"/>
      <name val="Calibri"/>
      <family val="2"/>
      <scheme val="minor"/>
    </font>
    <font>
      <i/>
      <u/>
      <sz val="11"/>
      <color indexed="8"/>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6"/>
        <bgColor indexed="64"/>
      </patternFill>
    </fill>
    <fill>
      <patternFill patternType="solid">
        <fgColor theme="9"/>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 fillId="0" borderId="0"/>
    <xf numFmtId="43" fontId="20" fillId="0" borderId="0" applyFont="0" applyFill="0" applyBorder="0" applyAlignment="0" applyProtection="0"/>
    <xf numFmtId="0" fontId="38" fillId="0" borderId="0" applyNumberFormat="0" applyFill="0" applyBorder="0" applyAlignment="0" applyProtection="0"/>
  </cellStyleXfs>
  <cellXfs count="327">
    <xf numFmtId="0" fontId="0" fillId="0" borderId="0" xfId="0"/>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0" borderId="0" xfId="0" applyFont="1" applyFill="1" applyAlignment="1"/>
    <xf numFmtId="0" fontId="11" fillId="0" borderId="0" xfId="0" applyFont="1" applyFill="1"/>
    <xf numFmtId="0" fontId="12" fillId="0" borderId="0" xfId="0" applyFont="1" applyFill="1" applyAlignment="1"/>
    <xf numFmtId="0" fontId="11" fillId="0" borderId="0" xfId="0" applyFont="1"/>
    <xf numFmtId="0" fontId="14" fillId="3" borderId="7" xfId="0" applyFont="1" applyFill="1" applyBorder="1" applyAlignment="1">
      <alignment horizontal="center"/>
    </xf>
    <xf numFmtId="0" fontId="14" fillId="4" borderId="7" xfId="0" applyFont="1" applyFill="1" applyBorder="1" applyAlignment="1">
      <alignment horizontal="center"/>
    </xf>
    <xf numFmtId="0" fontId="15"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7" xfId="0" applyFont="1" applyBorder="1"/>
    <xf numFmtId="0" fontId="11" fillId="0" borderId="7" xfId="0" applyFont="1" applyBorder="1" applyAlignment="1">
      <alignment wrapText="1"/>
    </xf>
    <xf numFmtId="0" fontId="18" fillId="0" borderId="0" xfId="0" applyFont="1" applyFill="1" applyBorder="1"/>
    <xf numFmtId="0" fontId="19" fillId="4" borderId="7" xfId="0" applyFont="1" applyFill="1" applyBorder="1" applyAlignment="1">
      <alignment horizontal="center" wrapText="1"/>
    </xf>
    <xf numFmtId="0" fontId="19" fillId="0" borderId="0" xfId="0" applyFont="1" applyAlignment="1">
      <alignment horizontal="center" wrapText="1"/>
    </xf>
    <xf numFmtId="0" fontId="11" fillId="0" borderId="0" xfId="0" applyFont="1" applyAlignment="1">
      <alignment wrapText="1"/>
    </xf>
    <xf numFmtId="0" fontId="9" fillId="0" borderId="0" xfId="0" applyFont="1"/>
    <xf numFmtId="0" fontId="9" fillId="0" borderId="7" xfId="0" applyFont="1" applyBorder="1"/>
    <xf numFmtId="0" fontId="9" fillId="0" borderId="0" xfId="0" applyFont="1" applyAlignment="1">
      <alignment wrapText="1"/>
    </xf>
    <xf numFmtId="0" fontId="10" fillId="0" borderId="0" xfId="0" applyFont="1" applyFill="1" applyAlignment="1">
      <alignment horizontal="left" wrapText="1"/>
    </xf>
    <xf numFmtId="0" fontId="9" fillId="0" borderId="7" xfId="0" applyFont="1" applyBorder="1" applyAlignment="1">
      <alignment wrapText="1"/>
    </xf>
    <xf numFmtId="2" fontId="23" fillId="0" borderId="7" xfId="0" applyNumberFormat="1" applyFont="1" applyBorder="1" applyAlignment="1">
      <alignment horizontal="center" wrapText="1"/>
    </xf>
    <xf numFmtId="0" fontId="19" fillId="0" borderId="0" xfId="0" applyFont="1" applyAlignment="1">
      <alignment horizontal="left" wrapText="1"/>
    </xf>
    <xf numFmtId="0" fontId="11" fillId="0" borderId="0" xfId="0" applyFont="1" applyAlignment="1">
      <alignment horizontal="center" wrapText="1"/>
    </xf>
    <xf numFmtId="0" fontId="9" fillId="2" borderId="3" xfId="0" applyFont="1" applyFill="1" applyBorder="1"/>
    <xf numFmtId="0" fontId="9" fillId="2" borderId="4" xfId="0" applyFont="1" applyFill="1" applyBorder="1"/>
    <xf numFmtId="0" fontId="23" fillId="4" borderId="7" xfId="0" applyFont="1" applyFill="1" applyBorder="1" applyAlignment="1">
      <alignment horizontal="center" wrapText="1"/>
    </xf>
    <xf numFmtId="0" fontId="10" fillId="0" borderId="0" xfId="0" applyFont="1" applyFill="1" applyAlignment="1">
      <alignment wrapText="1"/>
    </xf>
    <xf numFmtId="0" fontId="9" fillId="0" borderId="7" xfId="0" applyFont="1" applyFill="1" applyBorder="1"/>
    <xf numFmtId="0" fontId="5" fillId="3" borderId="7" xfId="0" applyFont="1" applyFill="1" applyBorder="1" applyAlignment="1">
      <alignment horizontal="center"/>
    </xf>
    <xf numFmtId="0" fontId="5" fillId="4" borderId="7" xfId="0" applyFont="1" applyFill="1" applyBorder="1" applyAlignment="1">
      <alignment horizontal="center"/>
    </xf>
    <xf numFmtId="0" fontId="19" fillId="9" borderId="7" xfId="0" applyFont="1" applyFill="1" applyBorder="1"/>
    <xf numFmtId="0" fontId="9" fillId="9" borderId="7" xfId="0" applyFont="1" applyFill="1" applyBorder="1"/>
    <xf numFmtId="0" fontId="19" fillId="8" borderId="7" xfId="0" applyFont="1" applyFill="1" applyBorder="1"/>
    <xf numFmtId="0" fontId="9" fillId="8" borderId="7" xfId="0" applyFont="1" applyFill="1" applyBorder="1"/>
    <xf numFmtId="0" fontId="19" fillId="5" borderId="7" xfId="0" applyFont="1" applyFill="1" applyBorder="1" applyAlignment="1">
      <alignment horizontal="left" vertical="center" wrapText="1"/>
    </xf>
    <xf numFmtId="9" fontId="9" fillId="0" borderId="7" xfId="0" applyNumberFormat="1" applyFont="1" applyBorder="1" applyAlignment="1">
      <alignment wrapText="1"/>
    </xf>
    <xf numFmtId="10" fontId="9" fillId="0" borderId="7" xfId="0" applyNumberFormat="1" applyFont="1" applyBorder="1" applyAlignment="1">
      <alignment wrapText="1"/>
    </xf>
    <xf numFmtId="9" fontId="9" fillId="0" borderId="7" xfId="0" applyNumberFormat="1" applyFont="1" applyFill="1" applyBorder="1"/>
    <xf numFmtId="9" fontId="19" fillId="9" borderId="7" xfId="0" applyNumberFormat="1" applyFont="1" applyFill="1" applyBorder="1"/>
    <xf numFmtId="0" fontId="38" fillId="2" borderId="3" xfId="3" applyFill="1" applyBorder="1"/>
    <xf numFmtId="43" fontId="9" fillId="0" borderId="7" xfId="0" applyNumberFormat="1" applyFont="1" applyBorder="1" applyAlignment="1">
      <alignment wrapText="1"/>
    </xf>
    <xf numFmtId="0" fontId="23" fillId="0" borderId="7" xfId="0" applyFont="1" applyBorder="1" applyAlignment="1">
      <alignment wrapText="1"/>
    </xf>
    <xf numFmtId="43" fontId="23" fillId="0" borderId="7" xfId="0" applyNumberFormat="1" applyFont="1" applyBorder="1" applyAlignment="1">
      <alignment wrapText="1"/>
    </xf>
    <xf numFmtId="0" fontId="19" fillId="4" borderId="13" xfId="0" applyFont="1" applyFill="1" applyBorder="1" applyAlignment="1">
      <alignment horizontal="center" wrapText="1"/>
    </xf>
    <xf numFmtId="0" fontId="33" fillId="0" borderId="0" xfId="0" applyFont="1" applyAlignment="1">
      <alignment wrapText="1"/>
    </xf>
    <xf numFmtId="0" fontId="33" fillId="0" borderId="7" xfId="0" applyFont="1" applyBorder="1" applyAlignment="1">
      <alignment wrapText="1"/>
    </xf>
    <xf numFmtId="0" fontId="39" fillId="0" borderId="7" xfId="0" applyFont="1" applyBorder="1" applyAlignment="1">
      <alignment wrapText="1"/>
    </xf>
    <xf numFmtId="0" fontId="39" fillId="3" borderId="7" xfId="0" applyFont="1" applyFill="1" applyBorder="1" applyAlignment="1">
      <alignment wrapText="1"/>
    </xf>
    <xf numFmtId="0" fontId="39" fillId="3" borderId="7" xfId="0" applyFont="1" applyFill="1" applyBorder="1" applyAlignment="1">
      <alignment horizontal="center" vertical="center" wrapText="1"/>
    </xf>
    <xf numFmtId="0" fontId="39" fillId="4" borderId="7" xfId="0" applyFont="1" applyFill="1" applyBorder="1" applyAlignment="1">
      <alignment horizontal="center" wrapText="1"/>
    </xf>
    <xf numFmtId="9" fontId="33" fillId="0" borderId="7" xfId="0" applyNumberFormat="1" applyFont="1" applyBorder="1" applyAlignment="1">
      <alignment wrapText="1"/>
    </xf>
    <xf numFmtId="164" fontId="33" fillId="0" borderId="7" xfId="0" applyNumberFormat="1" applyFont="1" applyBorder="1" applyAlignment="1">
      <alignment wrapText="1"/>
    </xf>
    <xf numFmtId="164" fontId="39" fillId="0" borderId="7" xfId="0" applyNumberFormat="1" applyFont="1" applyBorder="1" applyAlignment="1">
      <alignment wrapText="1"/>
    </xf>
    <xf numFmtId="164" fontId="33" fillId="0" borderId="7" xfId="0" applyNumberFormat="1" applyFont="1" applyBorder="1" applyAlignment="1">
      <alignment horizontal="right" wrapText="1"/>
    </xf>
    <xf numFmtId="0" fontId="19" fillId="0" borderId="0" xfId="0" applyFont="1" applyAlignment="1">
      <alignment wrapText="1"/>
    </xf>
    <xf numFmtId="0" fontId="19" fillId="0" borderId="0" xfId="0" applyFont="1" applyAlignment="1">
      <alignment horizontal="center"/>
    </xf>
    <xf numFmtId="0" fontId="39" fillId="4" borderId="7" xfId="0" applyFont="1" applyFill="1" applyBorder="1" applyAlignment="1">
      <alignment horizontal="left" wrapText="1"/>
    </xf>
    <xf numFmtId="10" fontId="33" fillId="0" borderId="7" xfId="0" applyNumberFormat="1" applyFont="1" applyBorder="1" applyAlignment="1">
      <alignment horizontal="right" wrapText="1"/>
    </xf>
    <xf numFmtId="0" fontId="44" fillId="0" borderId="7" xfId="0" applyFont="1" applyBorder="1" applyAlignment="1">
      <alignment horizontal="center" wrapText="1"/>
    </xf>
    <xf numFmtId="0" fontId="45" fillId="0" borderId="7" xfId="0" applyFont="1" applyBorder="1" applyAlignment="1">
      <alignment wrapText="1"/>
    </xf>
    <xf numFmtId="0" fontId="24" fillId="0" borderId="7" xfId="0" applyFont="1" applyFill="1" applyBorder="1" applyAlignment="1">
      <alignment horizontal="left" vertical="center" wrapText="1"/>
    </xf>
    <xf numFmtId="0" fontId="33" fillId="0" borderId="7" xfId="0" applyNumberFormat="1" applyFont="1" applyBorder="1" applyAlignment="1">
      <alignment horizontal="right"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left" vertical="center"/>
    </xf>
    <xf numFmtId="0" fontId="15" fillId="0" borderId="7" xfId="0" applyFont="1" applyFill="1" applyBorder="1"/>
    <xf numFmtId="0" fontId="6" fillId="0" borderId="7" xfId="0" applyFont="1" applyFill="1" applyBorder="1" applyAlignment="1">
      <alignment vertical="center" wrapText="1"/>
    </xf>
    <xf numFmtId="0" fontId="9" fillId="0" borderId="7" xfId="0" applyFont="1" applyBorder="1" applyAlignment="1">
      <alignment horizontal="left" vertical="center"/>
    </xf>
    <xf numFmtId="0" fontId="9" fillId="0" borderId="7" xfId="0" applyFont="1" applyFill="1" applyBorder="1" applyAlignment="1">
      <alignment horizontal="left" vertical="center"/>
    </xf>
    <xf numFmtId="0" fontId="9" fillId="0" borderId="7" xfId="0" applyFont="1" applyFill="1" applyBorder="1" applyAlignment="1">
      <alignment horizontal="left" vertical="center" wrapText="1"/>
    </xf>
    <xf numFmtId="0" fontId="14" fillId="3" borderId="7" xfId="0" applyFont="1" applyFill="1" applyBorder="1" applyAlignment="1">
      <alignment horizontal="center" wrapText="1"/>
    </xf>
    <xf numFmtId="0" fontId="9" fillId="0" borderId="0" xfId="0" applyFont="1" applyFill="1" applyBorder="1"/>
    <xf numFmtId="0" fontId="9" fillId="0" borderId="3" xfId="0" applyFont="1" applyFill="1" applyBorder="1"/>
    <xf numFmtId="0" fontId="19" fillId="5" borderId="7" xfId="0" applyFont="1" applyFill="1" applyBorder="1"/>
    <xf numFmtId="0" fontId="9" fillId="5" borderId="7" xfId="0" applyFont="1" applyFill="1" applyBorder="1"/>
    <xf numFmtId="0" fontId="19" fillId="5" borderId="7" xfId="0" applyFont="1" applyFill="1" applyBorder="1" applyAlignment="1">
      <alignment horizontal="center"/>
    </xf>
    <xf numFmtId="0" fontId="27" fillId="5" borderId="7" xfId="0" applyFont="1" applyFill="1" applyBorder="1" applyAlignment="1">
      <alignment horizontal="left" vertical="center" wrapText="1"/>
    </xf>
    <xf numFmtId="0" fontId="39" fillId="5" borderId="7" xfId="0" applyFont="1" applyFill="1" applyBorder="1" applyAlignment="1">
      <alignment horizontal="left" vertical="top"/>
    </xf>
    <xf numFmtId="0" fontId="19" fillId="4" borderId="7" xfId="0" applyFont="1" applyFill="1" applyBorder="1" applyAlignment="1">
      <alignment horizontal="center" wrapText="1"/>
    </xf>
    <xf numFmtId="0" fontId="10" fillId="0" borderId="0" xfId="0" applyFont="1" applyFill="1" applyAlignment="1">
      <alignment horizontal="left" wrapText="1"/>
    </xf>
    <xf numFmtId="0" fontId="15" fillId="0" borderId="7" xfId="0" applyFont="1" applyFill="1" applyBorder="1" applyAlignment="1">
      <alignment wrapText="1"/>
    </xf>
    <xf numFmtId="0" fontId="9" fillId="0" borderId="7" xfId="0" applyFont="1" applyFill="1" applyBorder="1" applyAlignment="1">
      <alignment wrapText="1"/>
    </xf>
    <xf numFmtId="0" fontId="19" fillId="0" borderId="7" xfId="0" applyFont="1" applyBorder="1" applyAlignment="1">
      <alignment horizontal="center" wrapText="1"/>
    </xf>
    <xf numFmtId="0" fontId="12" fillId="0" borderId="0" xfId="0" applyFont="1" applyFill="1" applyAlignment="1">
      <alignment horizontal="left"/>
    </xf>
    <xf numFmtId="0" fontId="14" fillId="4" borderId="7" xfId="0" applyFont="1" applyFill="1" applyBorder="1" applyAlignment="1">
      <alignment horizontal="center" wrapText="1"/>
    </xf>
    <xf numFmtId="0" fontId="19" fillId="0" borderId="7" xfId="0" applyFont="1" applyBorder="1" applyAlignment="1">
      <alignment wrapText="1"/>
    </xf>
    <xf numFmtId="0" fontId="11" fillId="0" borderId="0" xfId="0" applyFont="1" applyBorder="1" applyAlignment="1">
      <alignment wrapText="1"/>
    </xf>
    <xf numFmtId="0" fontId="5" fillId="4" borderId="12" xfId="0" applyFont="1" applyFill="1" applyBorder="1" applyAlignment="1">
      <alignment horizontal="center"/>
    </xf>
    <xf numFmtId="0" fontId="10" fillId="0" borderId="0" xfId="0" applyFont="1" applyFill="1" applyAlignment="1" applyProtection="1">
      <alignment horizontal="left"/>
      <protection locked="0"/>
    </xf>
    <xf numFmtId="0" fontId="9" fillId="0" borderId="0" xfId="0" applyFont="1" applyProtection="1">
      <protection locked="0"/>
    </xf>
    <xf numFmtId="0" fontId="17" fillId="4" borderId="7" xfId="0" applyFont="1" applyFill="1" applyBorder="1" applyAlignment="1" applyProtection="1">
      <alignment horizontal="center" wrapText="1"/>
      <protection locked="0"/>
    </xf>
    <xf numFmtId="0" fontId="22" fillId="4" borderId="7" xfId="0" applyFont="1" applyFill="1" applyBorder="1" applyAlignment="1" applyProtection="1">
      <alignment horizontal="center" wrapText="1"/>
      <protection locked="0"/>
    </xf>
    <xf numFmtId="0" fontId="11" fillId="0" borderId="7" xfId="0" applyFont="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43" fontId="11" fillId="0" borderId="7" xfId="2" applyFont="1" applyBorder="1" applyProtection="1">
      <protection locked="0"/>
    </xf>
    <xf numFmtId="0" fontId="33" fillId="0" borderId="7" xfId="0" applyNumberFormat="1" applyFont="1" applyBorder="1" applyProtection="1">
      <protection locked="0"/>
    </xf>
    <xf numFmtId="0" fontId="11" fillId="0" borderId="7" xfId="0" applyFont="1" applyBorder="1" applyAlignment="1" applyProtection="1">
      <alignment horizontal="left" vertical="center"/>
      <protection locked="0"/>
    </xf>
    <xf numFmtId="0" fontId="24" fillId="0" borderId="7" xfId="0" applyFont="1" applyFill="1" applyBorder="1" applyAlignment="1" applyProtection="1">
      <alignment wrapText="1"/>
      <protection locked="0"/>
    </xf>
    <xf numFmtId="0" fontId="24" fillId="0" borderId="7" xfId="0" applyFont="1" applyFill="1" applyBorder="1" applyAlignment="1" applyProtection="1">
      <alignment horizontal="left" vertical="center"/>
      <protection locked="0"/>
    </xf>
    <xf numFmtId="2" fontId="39" fillId="5" borderId="7" xfId="0" applyNumberFormat="1" applyFont="1" applyFill="1" applyBorder="1" applyProtection="1"/>
    <xf numFmtId="0" fontId="10" fillId="0" borderId="0" xfId="0" applyFont="1" applyFill="1" applyAlignment="1" applyProtection="1">
      <alignment horizontal="left" wrapText="1"/>
      <protection locked="0"/>
    </xf>
    <xf numFmtId="0" fontId="9" fillId="0" borderId="0" xfId="0" applyFont="1" applyAlignment="1" applyProtection="1">
      <alignment wrapText="1"/>
      <protection locked="0"/>
    </xf>
    <xf numFmtId="0" fontId="23" fillId="0" borderId="0" xfId="0" applyFont="1" applyAlignment="1" applyProtection="1">
      <alignment horizontal="center" wrapText="1"/>
      <protection locked="0"/>
    </xf>
    <xf numFmtId="0" fontId="19" fillId="3" borderId="7" xfId="0" applyFont="1" applyFill="1" applyBorder="1" applyAlignment="1" applyProtection="1">
      <alignment horizontal="center" wrapText="1"/>
      <protection locked="0"/>
    </xf>
    <xf numFmtId="0" fontId="23" fillId="3" borderId="7" xfId="0" applyFont="1" applyFill="1" applyBorder="1" applyAlignment="1" applyProtection="1">
      <alignment horizontal="center" wrapText="1"/>
      <protection locked="0"/>
    </xf>
    <xf numFmtId="0" fontId="19" fillId="5" borderId="7" xfId="0" applyFont="1" applyFill="1" applyBorder="1" applyAlignment="1" applyProtection="1">
      <alignment horizontal="center" wrapText="1"/>
      <protection locked="0"/>
    </xf>
    <xf numFmtId="0" fontId="23" fillId="5" borderId="7" xfId="0" applyFont="1" applyFill="1" applyBorder="1" applyAlignment="1" applyProtection="1">
      <alignment horizontal="center" wrapText="1"/>
      <protection locked="0"/>
    </xf>
    <xf numFmtId="43" fontId="11" fillId="0" borderId="7" xfId="2" applyFont="1" applyBorder="1" applyAlignment="1" applyProtection="1">
      <alignment horizontal="center" wrapText="1"/>
      <protection locked="0"/>
    </xf>
    <xf numFmtId="0" fontId="9" fillId="0" borderId="7" xfId="0" applyNumberFormat="1" applyFont="1" applyBorder="1" applyAlignment="1" applyProtection="1">
      <alignment horizontal="right" wrapText="1"/>
      <protection locked="0"/>
    </xf>
    <xf numFmtId="9" fontId="9" fillId="0" borderId="7" xfId="0" applyNumberFormat="1" applyFont="1" applyBorder="1" applyAlignment="1" applyProtection="1">
      <alignment horizontal="center" wrapText="1"/>
      <protection locked="0"/>
    </xf>
    <xf numFmtId="0" fontId="9" fillId="0" borderId="7" xfId="0" applyNumberFormat="1" applyFont="1" applyBorder="1" applyAlignment="1" applyProtection="1">
      <alignment vertical="center" wrapText="1"/>
      <protection locked="0"/>
    </xf>
    <xf numFmtId="0" fontId="11" fillId="0" borderId="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11" fillId="0" borderId="0" xfId="2" applyNumberFormat="1" applyFont="1" applyFill="1" applyBorder="1" applyAlignment="1" applyProtection="1">
      <alignment horizontal="center" wrapText="1"/>
      <protection locked="0"/>
    </xf>
    <xf numFmtId="0" fontId="9" fillId="0" borderId="0" xfId="0" applyNumberFormat="1" applyFont="1" applyFill="1" applyBorder="1" applyAlignment="1" applyProtection="1">
      <alignment vertical="center" wrapText="1"/>
      <protection locked="0"/>
    </xf>
    <xf numFmtId="0" fontId="9" fillId="0" borderId="0" xfId="0" applyNumberFormat="1" applyFont="1" applyFill="1" applyBorder="1" applyAlignment="1" applyProtection="1">
      <alignment horizontal="center" vertical="center" wrapText="1"/>
      <protection locked="0"/>
    </xf>
    <xf numFmtId="9" fontId="9" fillId="0" borderId="0" xfId="0" applyNumberFormat="1" applyFont="1" applyFill="1" applyBorder="1" applyAlignment="1" applyProtection="1">
      <alignment horizontal="center" wrapText="1"/>
      <protection locked="0"/>
    </xf>
    <xf numFmtId="2" fontId="23" fillId="0" borderId="0" xfId="0" applyNumberFormat="1" applyFont="1" applyFill="1" applyBorder="1" applyAlignment="1" applyProtection="1">
      <alignment horizontal="center" wrapText="1"/>
      <protection locked="0"/>
    </xf>
    <xf numFmtId="0" fontId="9" fillId="0" borderId="0" xfId="0" applyFont="1" applyFill="1" applyBorder="1" applyAlignment="1" applyProtection="1">
      <alignment wrapText="1"/>
      <protection locked="0"/>
    </xf>
    <xf numFmtId="43" fontId="9" fillId="0" borderId="7" xfId="2" applyFont="1" applyFill="1" applyBorder="1" applyAlignment="1" applyProtection="1">
      <alignment horizontal="center" wrapText="1"/>
      <protection locked="0"/>
    </xf>
    <xf numFmtId="9" fontId="9" fillId="5" borderId="7" xfId="0" applyNumberFormat="1" applyFont="1" applyFill="1" applyBorder="1" applyAlignment="1" applyProtection="1">
      <alignment horizontal="center" wrapText="1"/>
    </xf>
    <xf numFmtId="2" fontId="23" fillId="5" borderId="7" xfId="0" applyNumberFormat="1" applyFont="1" applyFill="1" applyBorder="1" applyAlignment="1" applyProtection="1">
      <alignment horizontal="center" wrapText="1"/>
    </xf>
    <xf numFmtId="2" fontId="11" fillId="5" borderId="7" xfId="2" applyNumberFormat="1" applyFont="1" applyFill="1" applyBorder="1" applyAlignment="1" applyProtection="1">
      <alignment vertical="center" wrapText="1"/>
    </xf>
    <xf numFmtId="0" fontId="19" fillId="0" borderId="0" xfId="0" applyFont="1" applyAlignment="1" applyProtection="1">
      <alignment horizontal="center" wrapText="1"/>
      <protection locked="0"/>
    </xf>
    <xf numFmtId="0" fontId="27" fillId="5" borderId="7" xfId="0" applyFont="1" applyFill="1" applyBorder="1" applyAlignment="1" applyProtection="1">
      <alignment horizontal="left" vertical="center" wrapText="1"/>
      <protection locked="0"/>
    </xf>
    <xf numFmtId="0" fontId="19" fillId="4" borderId="7" xfId="0" applyFont="1" applyFill="1" applyBorder="1" applyAlignment="1" applyProtection="1">
      <alignment horizontal="center" wrapText="1"/>
      <protection locked="0"/>
    </xf>
    <xf numFmtId="0" fontId="9" fillId="0" borderId="7" xfId="0" applyFont="1" applyFill="1" applyBorder="1" applyAlignment="1" applyProtection="1">
      <alignment horizontal="left" wrapText="1"/>
      <protection locked="0"/>
    </xf>
    <xf numFmtId="0" fontId="42" fillId="0" borderId="16" xfId="0" applyFont="1" applyFill="1" applyBorder="1" applyAlignment="1" applyProtection="1">
      <alignment vertical="top" wrapText="1"/>
      <protection locked="0"/>
    </xf>
    <xf numFmtId="2" fontId="9" fillId="0" borderId="7" xfId="0" applyNumberFormat="1" applyFont="1" applyBorder="1" applyAlignment="1" applyProtection="1">
      <alignment wrapText="1"/>
      <protection locked="0"/>
    </xf>
    <xf numFmtId="9" fontId="9" fillId="0" borderId="7" xfId="0" applyNumberFormat="1" applyFont="1" applyBorder="1" applyAlignment="1" applyProtection="1">
      <alignment wrapText="1"/>
      <protection locked="0"/>
    </xf>
    <xf numFmtId="0" fontId="9" fillId="0" borderId="7" xfId="0" applyFont="1" applyBorder="1" applyAlignment="1" applyProtection="1">
      <alignment wrapText="1"/>
      <protection locked="0"/>
    </xf>
    <xf numFmtId="0" fontId="24" fillId="0" borderId="7" xfId="0" applyFont="1" applyFill="1" applyBorder="1" applyAlignment="1" applyProtection="1">
      <alignment horizontal="left" wrapText="1"/>
      <protection locked="0"/>
    </xf>
    <xf numFmtId="0" fontId="9" fillId="0" borderId="10" xfId="0" applyFont="1" applyBorder="1" applyAlignment="1" applyProtection="1">
      <alignment wrapText="1"/>
      <protection locked="0"/>
    </xf>
    <xf numFmtId="0" fontId="24" fillId="0" borderId="7" xfId="0" applyFont="1" applyBorder="1" applyAlignment="1" applyProtection="1">
      <alignment wrapText="1"/>
      <protection locked="0"/>
    </xf>
    <xf numFmtId="0" fontId="19" fillId="0" borderId="7" xfId="0" applyFont="1" applyBorder="1" applyAlignment="1" applyProtection="1">
      <alignment horizontal="center" wrapText="1"/>
      <protection locked="0"/>
    </xf>
    <xf numFmtId="0" fontId="9" fillId="0" borderId="10" xfId="0" applyFont="1" applyBorder="1" applyAlignment="1" applyProtection="1">
      <alignment horizontal="center" wrapText="1"/>
      <protection locked="0"/>
    </xf>
    <xf numFmtId="0" fontId="9" fillId="0" borderId="7" xfId="0" applyFont="1" applyFill="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7" xfId="0" applyNumberFormat="1" applyFont="1" applyBorder="1" applyAlignment="1" applyProtection="1">
      <alignment wrapText="1"/>
      <protection locked="0"/>
    </xf>
    <xf numFmtId="0" fontId="9" fillId="5" borderId="7" xfId="0" applyFont="1" applyFill="1" applyBorder="1" applyAlignment="1" applyProtection="1">
      <alignment wrapText="1"/>
    </xf>
    <xf numFmtId="0" fontId="11" fillId="0" borderId="7" xfId="0" applyFont="1" applyFill="1" applyBorder="1" applyAlignment="1" applyProtection="1">
      <alignment horizontal="left" wrapText="1"/>
      <protection locked="0"/>
    </xf>
    <xf numFmtId="0" fontId="11" fillId="0" borderId="7" xfId="0" applyFont="1" applyBorder="1" applyAlignment="1" applyProtection="1">
      <alignment wrapText="1"/>
      <protection locked="0"/>
    </xf>
    <xf numFmtId="0" fontId="9" fillId="0" borderId="0" xfId="0" applyNumberFormat="1" applyFont="1" applyAlignment="1" applyProtection="1">
      <alignment wrapText="1"/>
      <protection locked="0"/>
    </xf>
    <xf numFmtId="0" fontId="19" fillId="0" borderId="0" xfId="0" applyNumberFormat="1" applyFont="1" applyAlignment="1" applyProtection="1">
      <alignment horizontal="center" wrapText="1"/>
      <protection locked="0"/>
    </xf>
    <xf numFmtId="0" fontId="17" fillId="5" borderId="7" xfId="0" applyFont="1" applyFill="1" applyBorder="1" applyAlignment="1" applyProtection="1">
      <alignment horizontal="center" wrapText="1"/>
      <protection locked="0"/>
    </xf>
    <xf numFmtId="0" fontId="31" fillId="3" borderId="7" xfId="0" applyFont="1" applyFill="1" applyBorder="1" applyAlignment="1" applyProtection="1">
      <alignment horizontal="center" wrapText="1"/>
      <protection locked="0"/>
    </xf>
    <xf numFmtId="0" fontId="32" fillId="3" borderId="7" xfId="0" applyFont="1" applyFill="1" applyBorder="1" applyAlignment="1" applyProtection="1">
      <alignment horizontal="center" wrapText="1"/>
      <protection locked="0"/>
    </xf>
    <xf numFmtId="0" fontId="32" fillId="3" borderId="7" xfId="0" applyNumberFormat="1" applyFont="1" applyFill="1" applyBorder="1" applyAlignment="1" applyProtection="1">
      <alignment horizontal="center" wrapText="1"/>
      <protection locked="0"/>
    </xf>
    <xf numFmtId="2" fontId="32" fillId="3" borderId="7" xfId="0" applyNumberFormat="1" applyFont="1" applyFill="1" applyBorder="1" applyAlignment="1" applyProtection="1">
      <alignment horizontal="center" wrapText="1"/>
      <protection locked="0"/>
    </xf>
    <xf numFmtId="0" fontId="31" fillId="4" borderId="7" xfId="0" applyFont="1" applyFill="1" applyBorder="1" applyAlignment="1" applyProtection="1">
      <alignment horizontal="center" wrapText="1"/>
      <protection locked="0"/>
    </xf>
    <xf numFmtId="0" fontId="32" fillId="4" borderId="7" xfId="0" applyFont="1" applyFill="1" applyBorder="1" applyAlignment="1" applyProtection="1">
      <alignment horizontal="center" wrapText="1"/>
      <protection locked="0"/>
    </xf>
    <xf numFmtId="0" fontId="32" fillId="4" borderId="7" xfId="0" applyNumberFormat="1" applyFont="1" applyFill="1" applyBorder="1" applyAlignment="1" applyProtection="1">
      <alignment horizontal="center" wrapText="1"/>
      <protection locked="0"/>
    </xf>
    <xf numFmtId="0" fontId="19" fillId="0" borderId="0" xfId="0" applyFont="1" applyAlignment="1" applyProtection="1">
      <alignment wrapText="1"/>
      <protection locked="0"/>
    </xf>
    <xf numFmtId="1" fontId="9" fillId="5" borderId="7" xfId="0" applyNumberFormat="1" applyFont="1" applyFill="1" applyBorder="1" applyAlignment="1" applyProtection="1">
      <alignment wrapText="1"/>
    </xf>
    <xf numFmtId="0" fontId="19" fillId="5" borderId="9" xfId="0" applyFont="1" applyFill="1" applyBorder="1" applyAlignment="1" applyProtection="1">
      <alignment vertical="center" wrapText="1"/>
      <protection locked="0"/>
    </xf>
    <xf numFmtId="0" fontId="13" fillId="5" borderId="13"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wrapText="1"/>
      <protection locked="0"/>
    </xf>
    <xf numFmtId="0" fontId="10" fillId="5" borderId="7" xfId="0" applyFont="1" applyFill="1" applyBorder="1" applyAlignment="1" applyProtection="1">
      <alignment horizontal="center" wrapText="1"/>
      <protection locked="0"/>
    </xf>
    <xf numFmtId="9" fontId="32" fillId="3" borderId="7" xfId="0" applyNumberFormat="1" applyFont="1" applyFill="1" applyBorder="1" applyAlignment="1" applyProtection="1">
      <alignment horizontal="center" wrapText="1"/>
      <protection locked="0"/>
    </xf>
    <xf numFmtId="0" fontId="6" fillId="3" borderId="7" xfId="0" applyFont="1" applyFill="1" applyBorder="1" applyAlignment="1" applyProtection="1">
      <alignment wrapText="1"/>
      <protection locked="0"/>
    </xf>
    <xf numFmtId="9" fontId="32" fillId="4" borderId="7" xfId="0" applyNumberFormat="1" applyFont="1" applyFill="1" applyBorder="1" applyAlignment="1" applyProtection="1">
      <alignment horizontal="center" wrapText="1"/>
      <protection locked="0"/>
    </xf>
    <xf numFmtId="0" fontId="6" fillId="4" borderId="7" xfId="0" applyFont="1" applyFill="1" applyBorder="1" applyAlignment="1" applyProtection="1">
      <alignment wrapText="1"/>
      <protection locked="0"/>
    </xf>
    <xf numFmtId="2" fontId="9" fillId="5" borderId="7" xfId="0" applyNumberFormat="1" applyFont="1" applyFill="1" applyBorder="1" applyAlignment="1" applyProtection="1">
      <alignment wrapText="1"/>
    </xf>
    <xf numFmtId="0" fontId="19" fillId="5" borderId="13" xfId="0" applyFont="1" applyFill="1" applyBorder="1" applyAlignment="1" applyProtection="1">
      <alignment horizontal="center" wrapText="1"/>
      <protection locked="0"/>
    </xf>
    <xf numFmtId="0" fontId="19" fillId="5" borderId="13" xfId="0" applyNumberFormat="1" applyFont="1" applyFill="1" applyBorder="1" applyAlignment="1" applyProtection="1">
      <alignment horizontal="center" wrapText="1"/>
      <protection locked="0"/>
    </xf>
    <xf numFmtId="0" fontId="9" fillId="5" borderId="7" xfId="0" applyNumberFormat="1" applyFont="1" applyFill="1" applyBorder="1" applyAlignment="1" applyProtection="1">
      <alignment wrapText="1"/>
    </xf>
    <xf numFmtId="0" fontId="17" fillId="3" borderId="7" xfId="0" applyFont="1" applyFill="1" applyBorder="1" applyAlignment="1" applyProtection="1">
      <alignment horizontal="center" wrapText="1"/>
      <protection locked="0"/>
    </xf>
    <xf numFmtId="0" fontId="23" fillId="3" borderId="7" xfId="0" applyFont="1" applyFill="1" applyBorder="1" applyAlignment="1" applyProtection="1">
      <alignment horizontal="center" wrapText="1"/>
      <protection locked="0"/>
    </xf>
    <xf numFmtId="0" fontId="19" fillId="3" borderId="7" xfId="0" applyFont="1" applyFill="1" applyBorder="1" applyAlignment="1" applyProtection="1">
      <alignment horizontal="center" wrapText="1"/>
      <protection locked="0"/>
    </xf>
    <xf numFmtId="0" fontId="17" fillId="4" borderId="7" xfId="0" applyFont="1" applyFill="1" applyBorder="1" applyAlignment="1" applyProtection="1">
      <alignment horizontal="center" wrapText="1"/>
      <protection locked="0"/>
    </xf>
    <xf numFmtId="0" fontId="11" fillId="0" borderId="0" xfId="0" applyFont="1" applyProtection="1">
      <protection locked="0"/>
    </xf>
    <xf numFmtId="0" fontId="17" fillId="5" borderId="12" xfId="0" applyFont="1" applyFill="1" applyBorder="1" applyAlignment="1" applyProtection="1">
      <alignment vertical="center" wrapText="1"/>
      <protection locked="0"/>
    </xf>
    <xf numFmtId="0" fontId="11" fillId="0" borderId="0" xfId="0" applyFont="1" applyAlignment="1" applyProtection="1">
      <alignment wrapText="1"/>
      <protection locked="0"/>
    </xf>
    <xf numFmtId="0" fontId="17" fillId="5" borderId="7" xfId="0" applyFont="1" applyFill="1" applyBorder="1" applyAlignment="1" applyProtection="1">
      <alignment vertical="center" wrapText="1"/>
      <protection locked="0"/>
    </xf>
    <xf numFmtId="0" fontId="13" fillId="3" borderId="9" xfId="0" applyFont="1" applyFill="1" applyBorder="1" applyAlignment="1" applyProtection="1">
      <alignment horizontal="center"/>
      <protection locked="0"/>
    </xf>
    <xf numFmtId="0" fontId="13" fillId="7" borderId="0" xfId="0" applyFont="1" applyFill="1" applyBorder="1" applyAlignment="1" applyProtection="1">
      <protection locked="0"/>
    </xf>
    <xf numFmtId="0" fontId="27" fillId="0" borderId="12" xfId="0" applyFont="1" applyBorder="1" applyAlignment="1" applyProtection="1">
      <alignment wrapText="1"/>
      <protection locked="0"/>
    </xf>
    <xf numFmtId="9" fontId="11" fillId="0" borderId="7" xfId="0" applyNumberFormat="1" applyFont="1" applyBorder="1" applyAlignment="1" applyProtection="1">
      <alignment wrapText="1"/>
      <protection locked="0"/>
    </xf>
    <xf numFmtId="0" fontId="27" fillId="0" borderId="7" xfId="0" applyFont="1" applyBorder="1" applyAlignment="1" applyProtection="1">
      <alignment wrapText="1"/>
      <protection locked="0"/>
    </xf>
    <xf numFmtId="0" fontId="11" fillId="0" borderId="7" xfId="0" applyFont="1" applyBorder="1" applyProtection="1">
      <protection locked="0"/>
    </xf>
    <xf numFmtId="10" fontId="11" fillId="0" borderId="7" xfId="0" applyNumberFormat="1" applyFont="1" applyBorder="1" applyProtection="1"/>
    <xf numFmtId="0" fontId="10" fillId="0" borderId="0" xfId="0" applyFont="1" applyFill="1" applyAlignment="1" applyProtection="1">
      <alignment horizontal="left"/>
      <protection locked="0"/>
    </xf>
    <xf numFmtId="0" fontId="38" fillId="2" borderId="3" xfId="3" applyFill="1" applyBorder="1"/>
    <xf numFmtId="0" fontId="38" fillId="2" borderId="4" xfId="3" applyFill="1" applyBorder="1"/>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38" fillId="2" borderId="5" xfId="3" applyFill="1" applyBorder="1"/>
    <xf numFmtId="0" fontId="38" fillId="2" borderId="6" xfId="3" applyFill="1" applyBorder="1"/>
    <xf numFmtId="0" fontId="9" fillId="2" borderId="3" xfId="0" applyFont="1" applyFill="1" applyBorder="1"/>
    <xf numFmtId="0" fontId="9" fillId="2" borderId="4" xfId="0" applyFont="1" applyFill="1" applyBorder="1"/>
    <xf numFmtId="0" fontId="2" fillId="2" borderId="0" xfId="1" applyFont="1" applyFill="1" applyBorder="1" applyAlignment="1">
      <alignment horizontal="left"/>
    </xf>
    <xf numFmtId="0" fontId="3" fillId="2" borderId="0" xfId="1" applyFont="1" applyFill="1" applyBorder="1" applyAlignment="1">
      <alignment horizontal="left"/>
    </xf>
    <xf numFmtId="0" fontId="0" fillId="0" borderId="0" xfId="0" applyAlignment="1">
      <alignment horizontal="center"/>
    </xf>
    <xf numFmtId="0" fontId="1" fillId="2" borderId="7" xfId="1" applyFont="1" applyFill="1" applyBorder="1" applyAlignment="1">
      <alignment horizontal="left" wrapText="1"/>
    </xf>
    <xf numFmtId="0" fontId="7" fillId="2" borderId="1" xfId="0" applyFont="1" applyFill="1" applyBorder="1" applyAlignment="1">
      <alignment horizontal="center"/>
    </xf>
    <xf numFmtId="0" fontId="7" fillId="2" borderId="2" xfId="0" applyFont="1" applyFill="1" applyBorder="1" applyAlignment="1">
      <alignment horizontal="center"/>
    </xf>
    <xf numFmtId="0" fontId="49" fillId="2" borderId="1" xfId="0" applyFont="1" applyFill="1" applyBorder="1" applyAlignment="1">
      <alignment horizontal="center"/>
    </xf>
    <xf numFmtId="0" fontId="49" fillId="2" borderId="8" xfId="0" applyFont="1" applyFill="1" applyBorder="1" applyAlignment="1">
      <alignment horizontal="center"/>
    </xf>
    <xf numFmtId="0" fontId="49" fillId="2" borderId="2" xfId="0" applyFont="1" applyFill="1" applyBorder="1" applyAlignment="1">
      <alignment horizontal="center"/>
    </xf>
    <xf numFmtId="0" fontId="50" fillId="2" borderId="5" xfId="0" applyFont="1" applyFill="1" applyBorder="1" applyAlignment="1">
      <alignment horizontal="center"/>
    </xf>
    <xf numFmtId="0" fontId="50" fillId="2" borderId="15" xfId="0" applyFont="1" applyFill="1" applyBorder="1" applyAlignment="1">
      <alignment horizontal="center"/>
    </xf>
    <xf numFmtId="0" fontId="50" fillId="2" borderId="6" xfId="0" applyFont="1" applyFill="1" applyBorder="1" applyAlignment="1">
      <alignment horizontal="center"/>
    </xf>
    <xf numFmtId="0" fontId="0" fillId="2" borderId="5" xfId="0" applyFill="1" applyBorder="1" applyAlignment="1">
      <alignment horizontal="center" wrapText="1"/>
    </xf>
    <xf numFmtId="0" fontId="0" fillId="2" borderId="15" xfId="0" applyFill="1" applyBorder="1" applyAlignment="1">
      <alignment horizontal="center" wrapText="1"/>
    </xf>
    <xf numFmtId="0" fontId="0" fillId="2" borderId="6" xfId="0" applyFill="1" applyBorder="1" applyAlignment="1">
      <alignment horizontal="center" wrapText="1"/>
    </xf>
    <xf numFmtId="0" fontId="13" fillId="3" borderId="9" xfId="0" applyFont="1" applyFill="1" applyBorder="1" applyAlignment="1">
      <alignment horizontal="center"/>
    </xf>
    <xf numFmtId="0" fontId="13" fillId="3" borderId="11" xfId="0" applyFont="1" applyFill="1" applyBorder="1" applyAlignment="1">
      <alignment horizontal="center"/>
    </xf>
    <xf numFmtId="0" fontId="13" fillId="3" borderId="10"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10" xfId="0" applyFont="1" applyFill="1" applyBorder="1" applyAlignment="1">
      <alignment horizontal="center"/>
    </xf>
    <xf numFmtId="0" fontId="11" fillId="0" borderId="9"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3" fillId="4" borderId="7" xfId="0" applyFont="1" applyFill="1" applyBorder="1" applyAlignment="1" applyProtection="1">
      <alignment horizontal="center"/>
      <protection locked="0"/>
    </xf>
    <xf numFmtId="0" fontId="10" fillId="0" borderId="0" xfId="0" applyFont="1" applyFill="1" applyAlignment="1" applyProtection="1">
      <alignment horizontal="left"/>
      <protection locked="0"/>
    </xf>
    <xf numFmtId="0" fontId="13" fillId="3" borderId="7" xfId="0" applyFont="1" applyFill="1" applyBorder="1" applyAlignment="1" applyProtection="1">
      <alignment horizontal="center"/>
      <protection locked="0"/>
    </xf>
    <xf numFmtId="0" fontId="9" fillId="5" borderId="7"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wrapText="1"/>
      <protection locked="0"/>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12" xfId="0" applyFont="1" applyFill="1" applyBorder="1" applyAlignment="1">
      <alignment horizontal="center" vertical="center"/>
    </xf>
    <xf numFmtId="0" fontId="10" fillId="0" borderId="0" xfId="0" applyFont="1" applyFill="1" applyAlignment="1">
      <alignment horizontal="left"/>
    </xf>
    <xf numFmtId="0" fontId="12" fillId="0" borderId="0" xfId="0" applyFont="1" applyFill="1" applyAlignment="1">
      <alignment horizontal="left"/>
    </xf>
    <xf numFmtId="0" fontId="9" fillId="5" borderId="7" xfId="0" applyFont="1" applyFill="1" applyBorder="1" applyAlignment="1">
      <alignment horizontal="left"/>
    </xf>
    <xf numFmtId="0" fontId="19" fillId="9" borderId="7" xfId="0" applyFont="1" applyFill="1" applyBorder="1" applyAlignment="1" applyProtection="1">
      <alignment horizontal="left" vertical="top"/>
      <protection locked="0"/>
    </xf>
    <xf numFmtId="0" fontId="9" fillId="5" borderId="1"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19" fillId="9" borderId="7" xfId="0" applyFont="1" applyFill="1" applyBorder="1" applyAlignment="1" applyProtection="1">
      <alignment horizontal="left" vertical="center"/>
      <protection locked="0"/>
    </xf>
    <xf numFmtId="0" fontId="14" fillId="4" borderId="7" xfId="0" applyFont="1" applyFill="1" applyBorder="1" applyAlignment="1">
      <alignment horizontal="center" wrapText="1"/>
    </xf>
    <xf numFmtId="0" fontId="25" fillId="4" borderId="7" xfId="0" applyFont="1" applyFill="1" applyBorder="1" applyAlignment="1">
      <alignment horizontal="center" wrapText="1"/>
    </xf>
    <xf numFmtId="0" fontId="9" fillId="5" borderId="7" xfId="0" applyFont="1" applyFill="1" applyBorder="1" applyAlignment="1">
      <alignment horizontal="left" vertical="center" wrapText="1"/>
    </xf>
    <xf numFmtId="0" fontId="26" fillId="9" borderId="9" xfId="0" applyFont="1" applyFill="1" applyBorder="1" applyAlignment="1">
      <alignment horizontal="left" wrapText="1"/>
    </xf>
    <xf numFmtId="0" fontId="26" fillId="9" borderId="11" xfId="0" applyFont="1" applyFill="1" applyBorder="1" applyAlignment="1">
      <alignment horizontal="left" wrapText="1"/>
    </xf>
    <xf numFmtId="0" fontId="26" fillId="9" borderId="10" xfId="0" applyFont="1" applyFill="1" applyBorder="1" applyAlignment="1">
      <alignment horizontal="left" wrapText="1"/>
    </xf>
    <xf numFmtId="0" fontId="23" fillId="4" borderId="7" xfId="0" applyFont="1" applyFill="1" applyBorder="1" applyAlignment="1">
      <alignment horizontal="center" wrapText="1"/>
    </xf>
    <xf numFmtId="0" fontId="19" fillId="4" borderId="7" xfId="0" applyFont="1" applyFill="1" applyBorder="1" applyAlignment="1">
      <alignment horizontal="center" wrapText="1"/>
    </xf>
    <xf numFmtId="0" fontId="26" fillId="6" borderId="9" xfId="0" applyFont="1" applyFill="1" applyBorder="1" applyAlignment="1">
      <alignment horizontal="left" wrapText="1"/>
    </xf>
    <xf numFmtId="0" fontId="26" fillId="6" borderId="11" xfId="0" applyFont="1" applyFill="1" applyBorder="1" applyAlignment="1">
      <alignment horizontal="left" wrapText="1"/>
    </xf>
    <xf numFmtId="0" fontId="26" fillId="6" borderId="10" xfId="0" applyFont="1" applyFill="1" applyBorder="1" applyAlignment="1">
      <alignment horizontal="left" wrapText="1"/>
    </xf>
    <xf numFmtId="0" fontId="19" fillId="3" borderId="7" xfId="0" applyFont="1" applyFill="1" applyBorder="1" applyAlignment="1" applyProtection="1">
      <alignment horizontal="center" vertical="center" wrapText="1"/>
      <protection locked="0"/>
    </xf>
    <xf numFmtId="10" fontId="11" fillId="5" borderId="13" xfId="2" applyNumberFormat="1" applyFont="1" applyFill="1" applyBorder="1" applyAlignment="1" applyProtection="1">
      <alignment horizontal="center" vertical="center" wrapText="1"/>
    </xf>
    <xf numFmtId="10" fontId="11" fillId="5" borderId="14" xfId="2" applyNumberFormat="1" applyFont="1" applyFill="1" applyBorder="1" applyAlignment="1" applyProtection="1">
      <alignment horizontal="center" vertical="center" wrapText="1"/>
    </xf>
    <xf numFmtId="10" fontId="11" fillId="5" borderId="12" xfId="2" applyNumberFormat="1" applyFont="1" applyFill="1" applyBorder="1" applyAlignment="1" applyProtection="1">
      <alignment horizontal="center" vertical="center" wrapText="1"/>
    </xf>
    <xf numFmtId="0" fontId="9" fillId="5" borderId="7" xfId="0" applyNumberFormat="1" applyFont="1" applyFill="1" applyBorder="1" applyAlignment="1" applyProtection="1">
      <alignment horizontal="center" vertical="center" wrapText="1"/>
    </xf>
    <xf numFmtId="0" fontId="17" fillId="3" borderId="7" xfId="0" applyFont="1" applyFill="1" applyBorder="1" applyAlignment="1" applyProtection="1">
      <alignment horizontal="center" wrapText="1"/>
      <protection locked="0"/>
    </xf>
    <xf numFmtId="0" fontId="22" fillId="3" borderId="7" xfId="0" applyFont="1" applyFill="1" applyBorder="1" applyAlignment="1" applyProtection="1">
      <alignment horizontal="center" wrapText="1"/>
      <protection locked="0"/>
    </xf>
    <xf numFmtId="0" fontId="19" fillId="3" borderId="7" xfId="0" applyFont="1" applyFill="1" applyBorder="1" applyAlignment="1" applyProtection="1">
      <alignment horizontal="center" wrapText="1"/>
      <protection locked="0"/>
    </xf>
    <xf numFmtId="0" fontId="23" fillId="3" borderId="7" xfId="0" applyFont="1" applyFill="1" applyBorder="1" applyAlignment="1" applyProtection="1">
      <alignment horizontal="center" wrapText="1"/>
      <protection locked="0"/>
    </xf>
    <xf numFmtId="0" fontId="28" fillId="3" borderId="7" xfId="0" applyFont="1" applyFill="1" applyBorder="1" applyAlignment="1" applyProtection="1">
      <alignment horizontal="center" wrapText="1"/>
      <protection locked="0"/>
    </xf>
    <xf numFmtId="0" fontId="22" fillId="3" borderId="9" xfId="0" applyFont="1" applyFill="1" applyBorder="1" applyAlignment="1" applyProtection="1">
      <alignment horizontal="center" wrapText="1"/>
      <protection locked="0"/>
    </xf>
    <xf numFmtId="0" fontId="22" fillId="3" borderId="11" xfId="0" applyFont="1" applyFill="1" applyBorder="1" applyAlignment="1" applyProtection="1">
      <alignment horizontal="center" wrapText="1"/>
      <protection locked="0"/>
    </xf>
    <xf numFmtId="0" fontId="22" fillId="3" borderId="10" xfId="0" applyFont="1" applyFill="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4" borderId="13" xfId="0" applyFont="1" applyFill="1" applyBorder="1" applyAlignment="1" applyProtection="1">
      <alignment horizontal="center" wrapText="1"/>
      <protection locked="0"/>
    </xf>
    <xf numFmtId="0" fontId="19" fillId="4" borderId="12" xfId="0" applyFont="1" applyFill="1" applyBorder="1" applyAlignment="1" applyProtection="1">
      <alignment horizontal="center" wrapText="1"/>
      <protection locked="0"/>
    </xf>
    <xf numFmtId="0" fontId="15" fillId="5" borderId="7" xfId="0" applyFont="1" applyFill="1" applyBorder="1" applyAlignment="1" applyProtection="1">
      <alignment horizontal="left" vertical="center" wrapText="1"/>
      <protection locked="0"/>
    </xf>
    <xf numFmtId="0" fontId="17" fillId="4" borderId="7" xfId="0" applyFont="1" applyFill="1" applyBorder="1" applyAlignment="1" applyProtection="1">
      <alignment horizontal="center" wrapText="1"/>
      <protection locked="0"/>
    </xf>
    <xf numFmtId="0" fontId="15" fillId="5" borderId="9" xfId="0" applyFont="1" applyFill="1" applyBorder="1" applyAlignment="1" applyProtection="1">
      <alignment horizontal="left" vertical="center" wrapText="1"/>
      <protection locked="0"/>
    </xf>
    <xf numFmtId="0" fontId="15" fillId="5" borderId="11" xfId="0" applyFont="1" applyFill="1" applyBorder="1" applyAlignment="1" applyProtection="1">
      <alignment horizontal="left" vertical="center" wrapText="1"/>
      <protection locked="0"/>
    </xf>
    <xf numFmtId="0" fontId="15" fillId="5" borderId="10" xfId="0" applyFont="1" applyFill="1" applyBorder="1" applyAlignment="1" applyProtection="1">
      <alignment horizontal="left" vertical="center" wrapText="1"/>
      <protection locked="0"/>
    </xf>
    <xf numFmtId="0" fontId="19" fillId="3" borderId="13" xfId="0" applyFont="1" applyFill="1" applyBorder="1" applyAlignment="1" applyProtection="1">
      <alignment horizontal="center" wrapText="1"/>
      <protection locked="0"/>
    </xf>
    <xf numFmtId="0" fontId="19" fillId="3" borderId="12" xfId="0" applyFont="1" applyFill="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0" fillId="5" borderId="7" xfId="0" applyFont="1" applyFill="1" applyBorder="1" applyAlignment="1" applyProtection="1">
      <alignment horizontal="center" wrapText="1"/>
      <protection locked="0"/>
    </xf>
    <xf numFmtId="0" fontId="17" fillId="5" borderId="7" xfId="0" applyFont="1" applyFill="1" applyBorder="1" applyAlignment="1" applyProtection="1">
      <alignment horizontal="center" wrapText="1"/>
      <protection locked="0"/>
    </xf>
    <xf numFmtId="0" fontId="13" fillId="5" borderId="7" xfId="0" applyFont="1" applyFill="1" applyBorder="1" applyAlignment="1" applyProtection="1">
      <alignment horizontal="center" wrapText="1"/>
      <protection locked="0"/>
    </xf>
    <xf numFmtId="0" fontId="19" fillId="5" borderId="7" xfId="0" applyNumberFormat="1" applyFont="1" applyFill="1" applyBorder="1" applyAlignment="1" applyProtection="1">
      <alignment horizontal="center" wrapText="1"/>
      <protection locked="0"/>
    </xf>
    <xf numFmtId="0" fontId="19" fillId="5" borderId="7" xfId="0" applyFont="1" applyFill="1" applyBorder="1" applyAlignment="1" applyProtection="1">
      <alignment horizontal="center" vertical="center" wrapText="1"/>
      <protection locked="0"/>
    </xf>
    <xf numFmtId="0" fontId="14" fillId="5" borderId="7" xfId="0" applyFont="1" applyFill="1" applyBorder="1" applyAlignment="1" applyProtection="1">
      <alignment horizontal="center" wrapText="1"/>
      <protection locked="0"/>
    </xf>
    <xf numFmtId="0" fontId="34" fillId="5" borderId="7" xfId="0" applyFont="1" applyFill="1" applyBorder="1" applyAlignment="1" applyProtection="1">
      <alignment horizontal="center" wrapText="1"/>
      <protection locked="0"/>
    </xf>
    <xf numFmtId="0" fontId="13" fillId="5" borderId="13"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left" wrapText="1"/>
      <protection locked="0"/>
    </xf>
    <xf numFmtId="0" fontId="10" fillId="4" borderId="11" xfId="0" applyFont="1" applyFill="1" applyBorder="1" applyAlignment="1" applyProtection="1">
      <alignment horizontal="left" wrapText="1"/>
      <protection locked="0"/>
    </xf>
    <xf numFmtId="0" fontId="10" fillId="4" borderId="10" xfId="0" applyFont="1" applyFill="1" applyBorder="1" applyAlignment="1" applyProtection="1">
      <alignment horizontal="left" wrapText="1"/>
      <protection locked="0"/>
    </xf>
    <xf numFmtId="0" fontId="37" fillId="3" borderId="9" xfId="0" applyFont="1" applyFill="1" applyBorder="1" applyAlignment="1" applyProtection="1">
      <alignment horizontal="left" wrapText="1"/>
      <protection locked="0"/>
    </xf>
    <xf numFmtId="0" fontId="37" fillId="3" borderId="11" xfId="0" applyFont="1" applyFill="1" applyBorder="1" applyAlignment="1" applyProtection="1">
      <alignment horizontal="left" wrapText="1"/>
      <protection locked="0"/>
    </xf>
    <xf numFmtId="0" fontId="37" fillId="3" borderId="10" xfId="0" applyFont="1" applyFill="1" applyBorder="1" applyAlignment="1" applyProtection="1">
      <alignment horizontal="left" wrapText="1"/>
      <protection locked="0"/>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5" fillId="4" borderId="11" xfId="0" applyFont="1" applyFill="1" applyBorder="1" applyAlignment="1">
      <alignment horizontal="center" wrapText="1"/>
    </xf>
    <xf numFmtId="0" fontId="5" fillId="4" borderId="10" xfId="0" applyFont="1" applyFill="1" applyBorder="1" applyAlignment="1">
      <alignment horizontal="center" wrapText="1"/>
    </xf>
    <xf numFmtId="0" fontId="31" fillId="3" borderId="9" xfId="0" applyFont="1" applyFill="1" applyBorder="1" applyAlignment="1">
      <alignment horizontal="center"/>
    </xf>
    <xf numFmtId="0" fontId="31" fillId="3" borderId="11" xfId="0" applyFont="1" applyFill="1" applyBorder="1" applyAlignment="1">
      <alignment horizontal="center"/>
    </xf>
    <xf numFmtId="0" fontId="31" fillId="3" borderId="10" xfId="0" applyFont="1" applyFill="1" applyBorder="1" applyAlignment="1">
      <alignment horizontal="center"/>
    </xf>
    <xf numFmtId="0" fontId="33" fillId="5" borderId="7" xfId="0" applyFont="1" applyFill="1" applyBorder="1" applyAlignment="1">
      <alignment horizontal="left" vertical="center" wrapText="1"/>
    </xf>
    <xf numFmtId="0" fontId="33" fillId="5" borderId="7" xfId="0" applyFont="1" applyFill="1" applyBorder="1" applyAlignment="1"/>
    <xf numFmtId="0" fontId="10" fillId="0" borderId="0" xfId="0" applyFont="1" applyFill="1" applyAlignment="1">
      <alignment horizontal="left" wrapText="1"/>
    </xf>
    <xf numFmtId="0" fontId="10" fillId="3" borderId="13" xfId="0" applyFont="1" applyFill="1" applyBorder="1" applyAlignment="1"/>
    <xf numFmtId="0" fontId="10" fillId="3" borderId="12" xfId="0" applyFont="1" applyFill="1" applyBorder="1" applyAlignment="1"/>
    <xf numFmtId="0" fontId="10" fillId="4" borderId="7" xfId="0" applyFont="1" applyFill="1" applyBorder="1" applyAlignment="1"/>
    <xf numFmtId="0" fontId="16" fillId="5" borderId="1" xfId="0" applyFont="1" applyFill="1" applyBorder="1" applyAlignment="1">
      <alignment horizontal="left" vertical="top" wrapText="1"/>
    </xf>
    <xf numFmtId="0" fontId="33" fillId="5" borderId="8" xfId="0" applyFont="1" applyFill="1" applyBorder="1" applyAlignment="1">
      <alignment horizontal="left" vertical="top"/>
    </xf>
    <xf numFmtId="0" fontId="33" fillId="5" borderId="2" xfId="0" applyFont="1" applyFill="1" applyBorder="1" applyAlignment="1">
      <alignment horizontal="left" vertical="top"/>
    </xf>
    <xf numFmtId="0" fontId="33" fillId="5" borderId="3" xfId="0" applyFont="1" applyFill="1" applyBorder="1" applyAlignment="1">
      <alignment horizontal="left" vertical="top"/>
    </xf>
    <xf numFmtId="0" fontId="33" fillId="5" borderId="0" xfId="0" applyFont="1" applyFill="1" applyBorder="1" applyAlignment="1">
      <alignment horizontal="left" vertical="top"/>
    </xf>
    <xf numFmtId="0" fontId="33" fillId="5" borderId="4" xfId="0" applyFont="1" applyFill="1" applyBorder="1" applyAlignment="1">
      <alignment horizontal="left" vertical="top"/>
    </xf>
    <xf numFmtId="0" fontId="33" fillId="5" borderId="5" xfId="0" applyFont="1" applyFill="1" applyBorder="1" applyAlignment="1">
      <alignment horizontal="left" vertical="top"/>
    </xf>
    <xf numFmtId="0" fontId="33" fillId="5" borderId="15" xfId="0" applyFont="1" applyFill="1" applyBorder="1" applyAlignment="1">
      <alignment horizontal="left" vertical="top"/>
    </xf>
    <xf numFmtId="0" fontId="33" fillId="5" borderId="6" xfId="0" applyFont="1" applyFill="1" applyBorder="1" applyAlignment="1">
      <alignment horizontal="left" vertical="top"/>
    </xf>
    <xf numFmtId="0" fontId="39" fillId="3" borderId="9"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4" borderId="9" xfId="0" applyFont="1" applyFill="1" applyBorder="1" applyAlignment="1">
      <alignment horizontal="center" wrapText="1"/>
    </xf>
    <xf numFmtId="0" fontId="39" fillId="4" borderId="11" xfId="0" applyFont="1" applyFill="1" applyBorder="1" applyAlignment="1">
      <alignment horizontal="center" wrapText="1"/>
    </xf>
    <xf numFmtId="0" fontId="39" fillId="4" borderId="10" xfId="0" applyFont="1" applyFill="1" applyBorder="1" applyAlignment="1">
      <alignment horizontal="center" wrapText="1"/>
    </xf>
    <xf numFmtId="0" fontId="41" fillId="3" borderId="9" xfId="0" applyFont="1" applyFill="1" applyBorder="1" applyAlignment="1">
      <alignment horizontal="center" wrapText="1"/>
    </xf>
    <xf numFmtId="0" fontId="41" fillId="3" borderId="11" xfId="0" applyFont="1" applyFill="1" applyBorder="1" applyAlignment="1">
      <alignment horizontal="center" wrapText="1"/>
    </xf>
    <xf numFmtId="0" fontId="41" fillId="3" borderId="10" xfId="0" applyFont="1" applyFill="1" applyBorder="1" applyAlignment="1">
      <alignment horizontal="center" wrapText="1"/>
    </xf>
    <xf numFmtId="0" fontId="41" fillId="4" borderId="9" xfId="0" applyFont="1" applyFill="1" applyBorder="1" applyAlignment="1">
      <alignment horizontal="center" wrapText="1"/>
    </xf>
    <xf numFmtId="0" fontId="41" fillId="4" borderId="11" xfId="0" applyFont="1" applyFill="1" applyBorder="1" applyAlignment="1">
      <alignment horizontal="center" wrapText="1"/>
    </xf>
    <xf numFmtId="0" fontId="41" fillId="4" borderId="10" xfId="0" applyFont="1" applyFill="1" applyBorder="1" applyAlignment="1">
      <alignment horizontal="center" wrapText="1"/>
    </xf>
    <xf numFmtId="0" fontId="33" fillId="3" borderId="7" xfId="0" applyFont="1" applyFill="1" applyBorder="1" applyAlignment="1">
      <alignment horizontal="center" wrapText="1"/>
    </xf>
    <xf numFmtId="0" fontId="33" fillId="4" borderId="7" xfId="0" applyFont="1" applyFill="1" applyBorder="1" applyAlignment="1">
      <alignment horizontal="center" wrapText="1"/>
    </xf>
    <xf numFmtId="165" fontId="40" fillId="0" borderId="9" xfId="0" applyNumberFormat="1" applyFont="1" applyBorder="1" applyAlignment="1">
      <alignment horizontal="center" vertical="center" wrapText="1"/>
    </xf>
    <xf numFmtId="165" fontId="40" fillId="0" borderId="11" xfId="0" applyNumberFormat="1" applyFont="1" applyBorder="1" applyAlignment="1">
      <alignment horizontal="center" vertical="center" wrapText="1"/>
    </xf>
    <xf numFmtId="165" fontId="40" fillId="0" borderId="10" xfId="0" applyNumberFormat="1" applyFont="1" applyBorder="1" applyAlignment="1">
      <alignment horizontal="center" vertical="center" wrapText="1"/>
    </xf>
    <xf numFmtId="0" fontId="19" fillId="0" borderId="3" xfId="0" applyFont="1" applyBorder="1" applyAlignment="1">
      <alignment horizontal="center" vertical="center" wrapText="1"/>
    </xf>
  </cellXfs>
  <cellStyles count="4">
    <cellStyle name="Comma" xfId="2" builtinId="3"/>
    <cellStyle name="Hyperlink" xfId="3" builtinId="8"/>
    <cellStyle name="Normal" xfId="0" builtinId="0"/>
    <cellStyle name="Normal 2"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NSP Unit Costs per</a:t>
            </a:r>
            <a:r>
              <a:rPr lang="en-US" sz="1400" baseline="0"/>
              <a:t> Client per Year</a:t>
            </a:r>
            <a:endParaRPr lang="en-US" sz="1400"/>
          </a:p>
        </c:rich>
      </c:tx>
      <c:layout/>
      <c:overlay val="1"/>
    </c:title>
    <c:autoTitleDeleted val="0"/>
    <c:plotArea>
      <c:layout>
        <c:manualLayout>
          <c:layoutTarget val="inner"/>
          <c:xMode val="edge"/>
          <c:yMode val="edge"/>
          <c:x val="7.9002405949256338E-2"/>
          <c:y val="0.15788203557888597"/>
          <c:w val="0.65003958880139978"/>
          <c:h val="0.64224109781552885"/>
        </c:manualLayout>
      </c:layout>
      <c:barChart>
        <c:barDir val="col"/>
        <c:grouping val="stacked"/>
        <c:varyColors val="0"/>
        <c:ser>
          <c:idx val="0"/>
          <c:order val="0"/>
          <c:tx>
            <c:strRef>
              <c:f>'OVERALL UNIT COSTS'!$Z$18</c:f>
              <c:strCache>
                <c:ptCount val="1"/>
                <c:pt idx="0">
                  <c:v>Direct staff</c:v>
                </c:pt>
              </c:strCache>
            </c:strRef>
          </c:tx>
          <c:invertIfNegative val="0"/>
          <c:cat>
            <c:strRef>
              <c:f>'OVERALL UNIT COSTS'!$AA$17:$AC$17</c:f>
              <c:strCache>
                <c:ptCount val="3"/>
                <c:pt idx="0">
                  <c:v>High priority activities</c:v>
                </c:pt>
                <c:pt idx="1">
                  <c:v>Medium priority activities</c:v>
                </c:pt>
                <c:pt idx="2">
                  <c:v>Low priority activities</c:v>
                </c:pt>
              </c:strCache>
            </c:strRef>
          </c:cat>
          <c:val>
            <c:numRef>
              <c:f>'OVERALL UNIT COSTS'!$AA$18:$AC$18</c:f>
              <c:numCache>
                <c:formatCode>General</c:formatCode>
                <c:ptCount val="3"/>
                <c:pt idx="0">
                  <c:v>0</c:v>
                </c:pt>
                <c:pt idx="1">
                  <c:v>0</c:v>
                </c:pt>
                <c:pt idx="2">
                  <c:v>0</c:v>
                </c:pt>
              </c:numCache>
            </c:numRef>
          </c:val>
        </c:ser>
        <c:ser>
          <c:idx val="1"/>
          <c:order val="1"/>
          <c:tx>
            <c:strRef>
              <c:f>'OVERALL UNIT COSTS'!$Z$19</c:f>
              <c:strCache>
                <c:ptCount val="1"/>
                <c:pt idx="0">
                  <c:v>Commodities</c:v>
                </c:pt>
              </c:strCache>
            </c:strRef>
          </c:tx>
          <c:invertIfNegative val="0"/>
          <c:cat>
            <c:strRef>
              <c:f>'OVERALL UNIT COSTS'!$AA$17:$AC$17</c:f>
              <c:strCache>
                <c:ptCount val="3"/>
                <c:pt idx="0">
                  <c:v>High priority activities</c:v>
                </c:pt>
                <c:pt idx="1">
                  <c:v>Medium priority activities</c:v>
                </c:pt>
                <c:pt idx="2">
                  <c:v>Low priority activities</c:v>
                </c:pt>
              </c:strCache>
            </c:strRef>
          </c:cat>
          <c:val>
            <c:numRef>
              <c:f>'OVERALL UNIT COSTS'!$AA$19:$AC$19</c:f>
              <c:numCache>
                <c:formatCode>General</c:formatCode>
                <c:ptCount val="3"/>
                <c:pt idx="0">
                  <c:v>0</c:v>
                </c:pt>
                <c:pt idx="1">
                  <c:v>0</c:v>
                </c:pt>
                <c:pt idx="2">
                  <c:v>0</c:v>
                </c:pt>
              </c:numCache>
            </c:numRef>
          </c:val>
        </c:ser>
        <c:ser>
          <c:idx val="2"/>
          <c:order val="2"/>
          <c:tx>
            <c:strRef>
              <c:f>'OVERALL UNIT COSTS'!$Z$20</c:f>
              <c:strCache>
                <c:ptCount val="1"/>
                <c:pt idx="0">
                  <c:v>Medical equip</c:v>
                </c:pt>
              </c:strCache>
            </c:strRef>
          </c:tx>
          <c:invertIfNegative val="0"/>
          <c:cat>
            <c:strRef>
              <c:f>'OVERALL UNIT COSTS'!$AA$17:$AC$17</c:f>
              <c:strCache>
                <c:ptCount val="3"/>
                <c:pt idx="0">
                  <c:v>High priority activities</c:v>
                </c:pt>
                <c:pt idx="1">
                  <c:v>Medium priority activities</c:v>
                </c:pt>
                <c:pt idx="2">
                  <c:v>Low priority activities</c:v>
                </c:pt>
              </c:strCache>
            </c:strRef>
          </c:cat>
          <c:val>
            <c:numRef>
              <c:f>'OVERALL UNIT COSTS'!$AA$20:$AC$20</c:f>
              <c:numCache>
                <c:formatCode>General</c:formatCode>
                <c:ptCount val="3"/>
                <c:pt idx="0">
                  <c:v>0</c:v>
                </c:pt>
                <c:pt idx="1">
                  <c:v>0</c:v>
                </c:pt>
                <c:pt idx="2">
                  <c:v>0</c:v>
                </c:pt>
              </c:numCache>
            </c:numRef>
          </c:val>
        </c:ser>
        <c:ser>
          <c:idx val="3"/>
          <c:order val="3"/>
          <c:tx>
            <c:strRef>
              <c:f>'OVERALL UNIT COSTS'!$Z$21</c:f>
              <c:strCache>
                <c:ptCount val="1"/>
                <c:pt idx="0">
                  <c:v>Other direct</c:v>
                </c:pt>
              </c:strCache>
            </c:strRef>
          </c:tx>
          <c:invertIfNegative val="0"/>
          <c:cat>
            <c:strRef>
              <c:f>'OVERALL UNIT COSTS'!$AA$17:$AC$17</c:f>
              <c:strCache>
                <c:ptCount val="3"/>
                <c:pt idx="0">
                  <c:v>High priority activities</c:v>
                </c:pt>
                <c:pt idx="1">
                  <c:v>Medium priority activities</c:v>
                </c:pt>
                <c:pt idx="2">
                  <c:v>Low priority activities</c:v>
                </c:pt>
              </c:strCache>
            </c:strRef>
          </c:cat>
          <c:val>
            <c:numRef>
              <c:f>'OVERALL UNIT COSTS'!$AA$21:$AC$21</c:f>
              <c:numCache>
                <c:formatCode>General</c:formatCode>
                <c:ptCount val="3"/>
                <c:pt idx="0">
                  <c:v>0</c:v>
                </c:pt>
                <c:pt idx="1">
                  <c:v>0</c:v>
                </c:pt>
                <c:pt idx="2">
                  <c:v>0</c:v>
                </c:pt>
              </c:numCache>
            </c:numRef>
          </c:val>
        </c:ser>
        <c:ser>
          <c:idx val="5"/>
          <c:order val="4"/>
          <c:tx>
            <c:strRef>
              <c:f>'OVERALL UNIT COSTS'!$Z$23</c:f>
              <c:strCache>
                <c:ptCount val="1"/>
                <c:pt idx="0">
                  <c:v>Indirect staff</c:v>
                </c:pt>
              </c:strCache>
            </c:strRef>
          </c:tx>
          <c:invertIfNegative val="0"/>
          <c:cat>
            <c:strRef>
              <c:f>'OVERALL UNIT COSTS'!$AA$17:$AC$17</c:f>
              <c:strCache>
                <c:ptCount val="3"/>
                <c:pt idx="0">
                  <c:v>High priority activities</c:v>
                </c:pt>
                <c:pt idx="1">
                  <c:v>Medium priority activities</c:v>
                </c:pt>
                <c:pt idx="2">
                  <c:v>Low priority activities</c:v>
                </c:pt>
              </c:strCache>
            </c:strRef>
          </c:cat>
          <c:val>
            <c:numRef>
              <c:f>'OVERALL UNIT COSTS'!$AA$23:$AC$23</c:f>
              <c:numCache>
                <c:formatCode>General</c:formatCode>
                <c:ptCount val="3"/>
                <c:pt idx="0">
                  <c:v>0</c:v>
                </c:pt>
                <c:pt idx="1">
                  <c:v>0</c:v>
                </c:pt>
                <c:pt idx="2">
                  <c:v>0</c:v>
                </c:pt>
              </c:numCache>
            </c:numRef>
          </c:val>
        </c:ser>
        <c:ser>
          <c:idx val="6"/>
          <c:order val="5"/>
          <c:tx>
            <c:strRef>
              <c:f>'OVERALL UNIT COSTS'!$Z$24</c:f>
              <c:strCache>
                <c:ptCount val="1"/>
                <c:pt idx="0">
                  <c:v>Non-med equip</c:v>
                </c:pt>
              </c:strCache>
            </c:strRef>
          </c:tx>
          <c:invertIfNegative val="0"/>
          <c:cat>
            <c:strRef>
              <c:f>'OVERALL UNIT COSTS'!$AA$17:$AC$17</c:f>
              <c:strCache>
                <c:ptCount val="3"/>
                <c:pt idx="0">
                  <c:v>High priority activities</c:v>
                </c:pt>
                <c:pt idx="1">
                  <c:v>Medium priority activities</c:v>
                </c:pt>
                <c:pt idx="2">
                  <c:v>Low priority activities</c:v>
                </c:pt>
              </c:strCache>
            </c:strRef>
          </c:cat>
          <c:val>
            <c:numRef>
              <c:f>'OVERALL UNIT COSTS'!$AA$24:$AC$24</c:f>
              <c:numCache>
                <c:formatCode>General</c:formatCode>
                <c:ptCount val="3"/>
                <c:pt idx="0">
                  <c:v>0</c:v>
                </c:pt>
                <c:pt idx="1">
                  <c:v>0</c:v>
                </c:pt>
                <c:pt idx="2">
                  <c:v>0</c:v>
                </c:pt>
              </c:numCache>
            </c:numRef>
          </c:val>
        </c:ser>
        <c:ser>
          <c:idx val="7"/>
          <c:order val="6"/>
          <c:tx>
            <c:strRef>
              <c:f>'OVERALL UNIT COSTS'!$Z$25</c:f>
              <c:strCache>
                <c:ptCount val="1"/>
                <c:pt idx="0">
                  <c:v>Overhead</c:v>
                </c:pt>
              </c:strCache>
            </c:strRef>
          </c:tx>
          <c:invertIfNegative val="0"/>
          <c:cat>
            <c:strRef>
              <c:f>'OVERALL UNIT COSTS'!$AA$17:$AC$17</c:f>
              <c:strCache>
                <c:ptCount val="3"/>
                <c:pt idx="0">
                  <c:v>High priority activities</c:v>
                </c:pt>
                <c:pt idx="1">
                  <c:v>Medium priority activities</c:v>
                </c:pt>
                <c:pt idx="2">
                  <c:v>Low priority activities</c:v>
                </c:pt>
              </c:strCache>
            </c:strRef>
          </c:cat>
          <c:val>
            <c:numRef>
              <c:f>'OVERALL UNIT COSTS'!$AA$25:$AC$25</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overlap val="100"/>
        <c:axId val="63794176"/>
        <c:axId val="71898624"/>
      </c:barChart>
      <c:catAx>
        <c:axId val="63794176"/>
        <c:scaling>
          <c:orientation val="minMax"/>
        </c:scaling>
        <c:delete val="0"/>
        <c:axPos val="b"/>
        <c:majorTickMark val="out"/>
        <c:minorTickMark val="none"/>
        <c:tickLblPos val="nextTo"/>
        <c:crossAx val="71898624"/>
        <c:crosses val="autoZero"/>
        <c:auto val="1"/>
        <c:lblAlgn val="ctr"/>
        <c:lblOffset val="100"/>
        <c:noMultiLvlLbl val="0"/>
      </c:catAx>
      <c:valAx>
        <c:axId val="71898624"/>
        <c:scaling>
          <c:orientation val="minMax"/>
        </c:scaling>
        <c:delete val="0"/>
        <c:axPos val="l"/>
        <c:majorGridlines/>
        <c:numFmt formatCode="General" sourceLinked="1"/>
        <c:majorTickMark val="out"/>
        <c:minorTickMark val="none"/>
        <c:tickLblPos val="nextTo"/>
        <c:crossAx val="63794176"/>
        <c:crosses val="autoZero"/>
        <c:crossBetween val="between"/>
      </c:valAx>
    </c:plotArea>
    <c:legend>
      <c:legendPos val="r"/>
      <c:layout>
        <c:manualLayout>
          <c:xMode val="edge"/>
          <c:yMode val="edge"/>
          <c:x val="0.74848643919510072"/>
          <c:y val="0.15143409157188684"/>
          <c:w val="0.22373578302712163"/>
          <c:h val="0.6644640089280178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OST Unit Costs per</a:t>
            </a:r>
            <a:r>
              <a:rPr lang="en-US" sz="1400" baseline="0"/>
              <a:t> Patient per Year</a:t>
            </a:r>
            <a:endParaRPr lang="en-US" sz="1400"/>
          </a:p>
        </c:rich>
      </c:tx>
      <c:layout/>
      <c:overlay val="1"/>
    </c:title>
    <c:autoTitleDeleted val="0"/>
    <c:plotArea>
      <c:layout>
        <c:manualLayout>
          <c:layoutTarget val="inner"/>
          <c:xMode val="edge"/>
          <c:yMode val="edge"/>
          <c:x val="7.9002405949256338E-2"/>
          <c:y val="0.15788203557888597"/>
          <c:w val="0.65003958880139978"/>
          <c:h val="0.62293339769310441"/>
        </c:manualLayout>
      </c:layout>
      <c:barChart>
        <c:barDir val="col"/>
        <c:grouping val="stacked"/>
        <c:varyColors val="0"/>
        <c:ser>
          <c:idx val="0"/>
          <c:order val="0"/>
          <c:tx>
            <c:strRef>
              <c:f>'OVERALL UNIT COSTS'!$Z$29</c:f>
              <c:strCache>
                <c:ptCount val="1"/>
                <c:pt idx="0">
                  <c:v>Direct staff</c:v>
                </c:pt>
              </c:strCache>
            </c:strRef>
          </c:tx>
          <c:invertIfNegative val="0"/>
          <c:cat>
            <c:strRef>
              <c:f>'OVERALL UNIT COSTS'!$AA$28:$AC$28</c:f>
              <c:strCache>
                <c:ptCount val="3"/>
                <c:pt idx="0">
                  <c:v>High priority activities</c:v>
                </c:pt>
                <c:pt idx="1">
                  <c:v>Medium priority activities</c:v>
                </c:pt>
                <c:pt idx="2">
                  <c:v>Low priority activities</c:v>
                </c:pt>
              </c:strCache>
            </c:strRef>
          </c:cat>
          <c:val>
            <c:numRef>
              <c:f>'OVERALL UNIT COSTS'!$AA$29:$AC$29</c:f>
              <c:numCache>
                <c:formatCode>General</c:formatCode>
                <c:ptCount val="3"/>
                <c:pt idx="0">
                  <c:v>0</c:v>
                </c:pt>
                <c:pt idx="1">
                  <c:v>0</c:v>
                </c:pt>
                <c:pt idx="2">
                  <c:v>0</c:v>
                </c:pt>
              </c:numCache>
            </c:numRef>
          </c:val>
        </c:ser>
        <c:ser>
          <c:idx val="1"/>
          <c:order val="1"/>
          <c:tx>
            <c:strRef>
              <c:f>'OVERALL UNIT COSTS'!$Z$30</c:f>
              <c:strCache>
                <c:ptCount val="1"/>
                <c:pt idx="0">
                  <c:v>Commodities</c:v>
                </c:pt>
              </c:strCache>
            </c:strRef>
          </c:tx>
          <c:invertIfNegative val="0"/>
          <c:cat>
            <c:strRef>
              <c:f>'OVERALL UNIT COSTS'!$AA$28:$AC$28</c:f>
              <c:strCache>
                <c:ptCount val="3"/>
                <c:pt idx="0">
                  <c:v>High priority activities</c:v>
                </c:pt>
                <c:pt idx="1">
                  <c:v>Medium priority activities</c:v>
                </c:pt>
                <c:pt idx="2">
                  <c:v>Low priority activities</c:v>
                </c:pt>
              </c:strCache>
            </c:strRef>
          </c:cat>
          <c:val>
            <c:numRef>
              <c:f>'OVERALL UNIT COSTS'!$AA$30:$AC$30</c:f>
              <c:numCache>
                <c:formatCode>General</c:formatCode>
                <c:ptCount val="3"/>
                <c:pt idx="0">
                  <c:v>0</c:v>
                </c:pt>
                <c:pt idx="1">
                  <c:v>0</c:v>
                </c:pt>
                <c:pt idx="2">
                  <c:v>0</c:v>
                </c:pt>
              </c:numCache>
            </c:numRef>
          </c:val>
        </c:ser>
        <c:ser>
          <c:idx val="2"/>
          <c:order val="2"/>
          <c:tx>
            <c:strRef>
              <c:f>'OVERALL UNIT COSTS'!$Z$31</c:f>
              <c:strCache>
                <c:ptCount val="1"/>
                <c:pt idx="0">
                  <c:v>Medical equip</c:v>
                </c:pt>
              </c:strCache>
            </c:strRef>
          </c:tx>
          <c:invertIfNegative val="0"/>
          <c:cat>
            <c:strRef>
              <c:f>'OVERALL UNIT COSTS'!$AA$28:$AC$28</c:f>
              <c:strCache>
                <c:ptCount val="3"/>
                <c:pt idx="0">
                  <c:v>High priority activities</c:v>
                </c:pt>
                <c:pt idx="1">
                  <c:v>Medium priority activities</c:v>
                </c:pt>
                <c:pt idx="2">
                  <c:v>Low priority activities</c:v>
                </c:pt>
              </c:strCache>
            </c:strRef>
          </c:cat>
          <c:val>
            <c:numRef>
              <c:f>'OVERALL UNIT COSTS'!$AA$31:$AC$31</c:f>
              <c:numCache>
                <c:formatCode>General</c:formatCode>
                <c:ptCount val="3"/>
                <c:pt idx="0">
                  <c:v>0</c:v>
                </c:pt>
                <c:pt idx="1">
                  <c:v>0</c:v>
                </c:pt>
                <c:pt idx="2">
                  <c:v>0</c:v>
                </c:pt>
              </c:numCache>
            </c:numRef>
          </c:val>
        </c:ser>
        <c:ser>
          <c:idx val="3"/>
          <c:order val="3"/>
          <c:tx>
            <c:strRef>
              <c:f>'OVERALL UNIT COSTS'!$Z$32</c:f>
              <c:strCache>
                <c:ptCount val="1"/>
                <c:pt idx="0">
                  <c:v>Other direct</c:v>
                </c:pt>
              </c:strCache>
            </c:strRef>
          </c:tx>
          <c:invertIfNegative val="0"/>
          <c:cat>
            <c:strRef>
              <c:f>'OVERALL UNIT COSTS'!$AA$28:$AC$28</c:f>
              <c:strCache>
                <c:ptCount val="3"/>
                <c:pt idx="0">
                  <c:v>High priority activities</c:v>
                </c:pt>
                <c:pt idx="1">
                  <c:v>Medium priority activities</c:v>
                </c:pt>
                <c:pt idx="2">
                  <c:v>Low priority activities</c:v>
                </c:pt>
              </c:strCache>
            </c:strRef>
          </c:cat>
          <c:val>
            <c:numRef>
              <c:f>'OVERALL UNIT COSTS'!$AA$32:$AC$32</c:f>
              <c:numCache>
                <c:formatCode>General</c:formatCode>
                <c:ptCount val="3"/>
                <c:pt idx="0">
                  <c:v>0</c:v>
                </c:pt>
                <c:pt idx="1">
                  <c:v>0</c:v>
                </c:pt>
                <c:pt idx="2">
                  <c:v>0</c:v>
                </c:pt>
              </c:numCache>
            </c:numRef>
          </c:val>
        </c:ser>
        <c:ser>
          <c:idx val="6"/>
          <c:order val="4"/>
          <c:tx>
            <c:strRef>
              <c:f>'OVERALL UNIT COSTS'!$Z$34</c:f>
              <c:strCache>
                <c:ptCount val="1"/>
                <c:pt idx="0">
                  <c:v>Indirect staff</c:v>
                </c:pt>
              </c:strCache>
            </c:strRef>
          </c:tx>
          <c:invertIfNegative val="0"/>
          <c:cat>
            <c:strRef>
              <c:f>'OVERALL UNIT COSTS'!$AA$28:$AC$28</c:f>
              <c:strCache>
                <c:ptCount val="3"/>
                <c:pt idx="0">
                  <c:v>High priority activities</c:v>
                </c:pt>
                <c:pt idx="1">
                  <c:v>Medium priority activities</c:v>
                </c:pt>
                <c:pt idx="2">
                  <c:v>Low priority activities</c:v>
                </c:pt>
              </c:strCache>
            </c:strRef>
          </c:cat>
          <c:val>
            <c:numRef>
              <c:f>'OVERALL UNIT COSTS'!$AA$34:$AC$34</c:f>
              <c:numCache>
                <c:formatCode>General</c:formatCode>
                <c:ptCount val="3"/>
                <c:pt idx="0">
                  <c:v>0</c:v>
                </c:pt>
                <c:pt idx="1">
                  <c:v>0</c:v>
                </c:pt>
                <c:pt idx="2">
                  <c:v>0</c:v>
                </c:pt>
              </c:numCache>
            </c:numRef>
          </c:val>
        </c:ser>
        <c:ser>
          <c:idx val="7"/>
          <c:order val="5"/>
          <c:tx>
            <c:strRef>
              <c:f>'OVERALL UNIT COSTS'!$Z$35</c:f>
              <c:strCache>
                <c:ptCount val="1"/>
                <c:pt idx="0">
                  <c:v>Non-med equip</c:v>
                </c:pt>
              </c:strCache>
            </c:strRef>
          </c:tx>
          <c:invertIfNegative val="0"/>
          <c:cat>
            <c:strRef>
              <c:f>'OVERALL UNIT COSTS'!$AA$28:$AC$28</c:f>
              <c:strCache>
                <c:ptCount val="3"/>
                <c:pt idx="0">
                  <c:v>High priority activities</c:v>
                </c:pt>
                <c:pt idx="1">
                  <c:v>Medium priority activities</c:v>
                </c:pt>
                <c:pt idx="2">
                  <c:v>Low priority activities</c:v>
                </c:pt>
              </c:strCache>
            </c:strRef>
          </c:cat>
          <c:val>
            <c:numRef>
              <c:f>'OVERALL UNIT COSTS'!$AA$35:$AC$35</c:f>
              <c:numCache>
                <c:formatCode>General</c:formatCode>
                <c:ptCount val="3"/>
                <c:pt idx="0">
                  <c:v>0</c:v>
                </c:pt>
                <c:pt idx="1">
                  <c:v>0</c:v>
                </c:pt>
                <c:pt idx="2">
                  <c:v>0</c:v>
                </c:pt>
              </c:numCache>
            </c:numRef>
          </c:val>
        </c:ser>
        <c:ser>
          <c:idx val="4"/>
          <c:order val="6"/>
          <c:tx>
            <c:strRef>
              <c:f>'OVERALL UNIT COSTS'!$Z$36</c:f>
              <c:strCache>
                <c:ptCount val="1"/>
                <c:pt idx="0">
                  <c:v>Overhead</c:v>
                </c:pt>
              </c:strCache>
            </c:strRef>
          </c:tx>
          <c:invertIfNegative val="0"/>
          <c:cat>
            <c:strRef>
              <c:f>'OVERALL UNIT COSTS'!$AA$28:$AC$28</c:f>
              <c:strCache>
                <c:ptCount val="3"/>
                <c:pt idx="0">
                  <c:v>High priority activities</c:v>
                </c:pt>
                <c:pt idx="1">
                  <c:v>Medium priority activities</c:v>
                </c:pt>
                <c:pt idx="2">
                  <c:v>Low priority activities</c:v>
                </c:pt>
              </c:strCache>
            </c:strRef>
          </c:cat>
          <c:val>
            <c:numRef>
              <c:f>'OVERALL UNIT COSTS'!$AA$36:$AC$36</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overlap val="100"/>
        <c:axId val="84886272"/>
        <c:axId val="84887808"/>
      </c:barChart>
      <c:catAx>
        <c:axId val="84886272"/>
        <c:scaling>
          <c:orientation val="minMax"/>
        </c:scaling>
        <c:delete val="0"/>
        <c:axPos val="b"/>
        <c:majorTickMark val="out"/>
        <c:minorTickMark val="none"/>
        <c:tickLblPos val="nextTo"/>
        <c:crossAx val="84887808"/>
        <c:crosses val="autoZero"/>
        <c:auto val="1"/>
        <c:lblAlgn val="ctr"/>
        <c:lblOffset val="100"/>
        <c:noMultiLvlLbl val="0"/>
      </c:catAx>
      <c:valAx>
        <c:axId val="84887808"/>
        <c:scaling>
          <c:orientation val="minMax"/>
        </c:scaling>
        <c:delete val="0"/>
        <c:axPos val="l"/>
        <c:majorGridlines/>
        <c:numFmt formatCode="General" sourceLinked="1"/>
        <c:majorTickMark val="out"/>
        <c:minorTickMark val="none"/>
        <c:tickLblPos val="nextTo"/>
        <c:crossAx val="84886272"/>
        <c:crosses val="autoZero"/>
        <c:crossBetween val="between"/>
      </c:valAx>
    </c:plotArea>
    <c:legend>
      <c:legendPos val="r"/>
      <c:layout>
        <c:manualLayout>
          <c:xMode val="edge"/>
          <c:yMode val="edge"/>
          <c:x val="0.74848643919510072"/>
          <c:y val="0.15143409157188684"/>
          <c:w val="0.22373578302712163"/>
          <c:h val="0.6466431351253507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5</xdr:row>
      <xdr:rowOff>0</xdr:rowOff>
    </xdr:from>
    <xdr:to>
      <xdr:col>12</xdr:col>
      <xdr:colOff>395482</xdr:colOff>
      <xdr:row>8</xdr:row>
      <xdr:rowOff>90679</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05725" y="1704975"/>
          <a:ext cx="2167132" cy="719329"/>
        </a:xfrm>
        <a:prstGeom prst="rect">
          <a:avLst/>
        </a:prstGeom>
      </xdr:spPr>
    </xdr:pic>
    <xdr:clientData/>
  </xdr:twoCellAnchor>
  <xdr:twoCellAnchor editAs="oneCell">
    <xdr:from>
      <xdr:col>8</xdr:col>
      <xdr:colOff>247650</xdr:colOff>
      <xdr:row>8</xdr:row>
      <xdr:rowOff>114300</xdr:rowOff>
    </xdr:from>
    <xdr:to>
      <xdr:col>13</xdr:col>
      <xdr:colOff>263652</xdr:colOff>
      <xdr:row>15</xdr:row>
      <xdr:rowOff>79248</xdr:rowOff>
    </xdr:to>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2447925"/>
          <a:ext cx="2968752" cy="1146048"/>
        </a:xfrm>
        <a:prstGeom prst="rect">
          <a:avLst/>
        </a:prstGeom>
      </xdr:spPr>
    </xdr:pic>
    <xdr:clientData/>
  </xdr:twoCellAnchor>
  <xdr:twoCellAnchor editAs="oneCell">
    <xdr:from>
      <xdr:col>8</xdr:col>
      <xdr:colOff>485775</xdr:colOff>
      <xdr:row>14</xdr:row>
      <xdr:rowOff>19050</xdr:rowOff>
    </xdr:from>
    <xdr:to>
      <xdr:col>13</xdr:col>
      <xdr:colOff>109347</xdr:colOff>
      <xdr:row>23</xdr:row>
      <xdr:rowOff>90170</xdr:rowOff>
    </xdr:to>
    <xdr:pic>
      <xdr:nvPicPr>
        <xdr:cNvPr id="11" name="Picture 10" descr="https://www.healthpolicyproject.com/hpp-Intranet/ns/docs/488_PEPFARLogoJPGformat.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00950" y="3409950"/>
          <a:ext cx="2576322" cy="151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85725</xdr:colOff>
      <xdr:row>24</xdr:row>
      <xdr:rowOff>95250</xdr:rowOff>
    </xdr:from>
    <xdr:to>
      <xdr:col>14</xdr:col>
      <xdr:colOff>8007</xdr:colOff>
      <xdr:row>26</xdr:row>
      <xdr:rowOff>128703</xdr:rowOff>
    </xdr:to>
    <xdr:pic>
      <xdr:nvPicPr>
        <xdr:cNvPr id="12" name="Picture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791450" y="5057775"/>
          <a:ext cx="2875032" cy="347778"/>
        </a:xfrm>
        <a:prstGeom prst="rect">
          <a:avLst/>
        </a:prstGeom>
      </xdr:spPr>
    </xdr:pic>
    <xdr:clientData/>
  </xdr:twoCellAnchor>
  <xdr:twoCellAnchor editAs="oneCell">
    <xdr:from>
      <xdr:col>9</xdr:col>
      <xdr:colOff>0</xdr:colOff>
      <xdr:row>26</xdr:row>
      <xdr:rowOff>180975</xdr:rowOff>
    </xdr:from>
    <xdr:to>
      <xdr:col>13</xdr:col>
      <xdr:colOff>563880</xdr:colOff>
      <xdr:row>30</xdr:row>
      <xdr:rowOff>44768</xdr:rowOff>
    </xdr:to>
    <xdr:pic>
      <xdr:nvPicPr>
        <xdr:cNvPr id="13" name="Picture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705725" y="5457825"/>
          <a:ext cx="2926080" cy="625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585787</xdr:colOff>
      <xdr:row>13</xdr:row>
      <xdr:rowOff>76200</xdr:rowOff>
    </xdr:from>
    <xdr:to>
      <xdr:col>8</xdr:col>
      <xdr:colOff>271462</xdr:colOff>
      <xdr:row>25</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590550</xdr:colOff>
      <xdr:row>26</xdr:row>
      <xdr:rowOff>57150</xdr:rowOff>
    </xdr:from>
    <xdr:to>
      <xdr:col>8</xdr:col>
      <xdr:colOff>276225</xdr:colOff>
      <xdr:row>38</xdr:row>
      <xdr:rowOff>142875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79998168889431442"/>
  </sheetPr>
  <dimension ref="A1:L27"/>
  <sheetViews>
    <sheetView showGridLines="0" tabSelected="1" workbookViewId="0">
      <selection activeCell="R13" sqref="R13"/>
    </sheetView>
  </sheetViews>
  <sheetFormatPr defaultColWidth="8.85546875" defaultRowHeight="15" x14ac:dyDescent="0.25"/>
  <cols>
    <col min="2" max="2" width="44.7109375" customWidth="1"/>
  </cols>
  <sheetData>
    <row r="1" spans="1:12" ht="45" x14ac:dyDescent="0.6">
      <c r="A1" s="191" t="s">
        <v>187</v>
      </c>
      <c r="B1" s="191"/>
      <c r="C1" s="191"/>
      <c r="D1" s="191"/>
      <c r="E1" s="191"/>
      <c r="F1" s="191"/>
      <c r="G1" s="191"/>
      <c r="H1" s="191"/>
      <c r="I1" s="191"/>
      <c r="J1" s="191"/>
      <c r="K1" s="191"/>
      <c r="L1" s="191"/>
    </row>
    <row r="2" spans="1:12" x14ac:dyDescent="0.25">
      <c r="A2" s="192" t="s">
        <v>182</v>
      </c>
      <c r="B2" s="192"/>
      <c r="C2" s="192"/>
      <c r="D2" s="192"/>
      <c r="E2" s="192"/>
      <c r="F2" s="192"/>
      <c r="G2" s="192"/>
      <c r="H2" s="192"/>
      <c r="I2" s="192"/>
      <c r="J2" s="192"/>
      <c r="K2" s="192"/>
      <c r="L2" s="192"/>
    </row>
    <row r="3" spans="1:12" x14ac:dyDescent="0.25">
      <c r="B3" s="193"/>
      <c r="C3" s="193"/>
      <c r="D3" s="193"/>
      <c r="E3" s="193"/>
      <c r="F3" s="193"/>
      <c r="G3" s="193"/>
      <c r="H3" s="193"/>
      <c r="I3" s="193"/>
      <c r="J3" s="193"/>
      <c r="K3" s="193"/>
      <c r="L3" s="193"/>
    </row>
    <row r="4" spans="1:12" ht="44.25" customHeight="1" x14ac:dyDescent="0.25">
      <c r="A4" s="194" t="s">
        <v>188</v>
      </c>
      <c r="B4" s="194"/>
      <c r="C4" s="194"/>
      <c r="D4" s="194"/>
      <c r="E4" s="194"/>
      <c r="F4" s="194"/>
      <c r="G4" s="194"/>
      <c r="H4" s="194"/>
      <c r="I4" s="194"/>
      <c r="J4" s="194"/>
      <c r="K4" s="194"/>
      <c r="L4" s="194"/>
    </row>
    <row r="6" spans="1:12" ht="18.75" x14ac:dyDescent="0.3">
      <c r="B6" s="195" t="s">
        <v>183</v>
      </c>
      <c r="C6" s="196"/>
      <c r="E6" s="197" t="s">
        <v>468</v>
      </c>
      <c r="F6" s="198"/>
      <c r="G6" s="199"/>
    </row>
    <row r="7" spans="1:12" ht="15.75" x14ac:dyDescent="0.25">
      <c r="B7" s="183" t="s">
        <v>184</v>
      </c>
      <c r="C7" s="184"/>
      <c r="E7" s="200" t="s">
        <v>469</v>
      </c>
      <c r="F7" s="201"/>
      <c r="G7" s="202"/>
    </row>
    <row r="8" spans="1:12" x14ac:dyDescent="0.25">
      <c r="B8" s="183" t="s">
        <v>185</v>
      </c>
      <c r="C8" s="184"/>
      <c r="E8" t="s">
        <v>470</v>
      </c>
    </row>
    <row r="9" spans="1:12" ht="9.9499999999999993" customHeight="1" x14ac:dyDescent="0.25">
      <c r="B9" s="1"/>
      <c r="C9" s="2"/>
    </row>
    <row r="10" spans="1:12" x14ac:dyDescent="0.25">
      <c r="B10" s="183" t="s">
        <v>186</v>
      </c>
      <c r="C10" s="184"/>
    </row>
    <row r="11" spans="1:12" ht="9.9499999999999993" customHeight="1" x14ac:dyDescent="0.25">
      <c r="B11" s="185"/>
      <c r="C11" s="186"/>
    </row>
    <row r="12" spans="1:12" ht="18.75" x14ac:dyDescent="0.3">
      <c r="B12" s="183" t="s">
        <v>276</v>
      </c>
      <c r="C12" s="184"/>
      <c r="E12" s="197" t="s">
        <v>517</v>
      </c>
      <c r="F12" s="198"/>
      <c r="G12" s="199"/>
    </row>
    <row r="13" spans="1:12" x14ac:dyDescent="0.25">
      <c r="B13" s="41" t="s">
        <v>281</v>
      </c>
      <c r="C13" s="26"/>
      <c r="E13" s="203"/>
      <c r="F13" s="204"/>
      <c r="G13" s="205"/>
    </row>
    <row r="14" spans="1:12" x14ac:dyDescent="0.25">
      <c r="B14" s="183" t="s">
        <v>275</v>
      </c>
      <c r="C14" s="184"/>
    </row>
    <row r="15" spans="1:12" ht="9.9499999999999993" customHeight="1" x14ac:dyDescent="0.25">
      <c r="B15" s="185"/>
      <c r="C15" s="186"/>
    </row>
    <row r="16" spans="1:12" x14ac:dyDescent="0.25">
      <c r="B16" s="183" t="s">
        <v>274</v>
      </c>
      <c r="C16" s="184"/>
    </row>
    <row r="17" spans="2:3" x14ac:dyDescent="0.25">
      <c r="B17" s="183" t="s">
        <v>273</v>
      </c>
      <c r="C17" s="184"/>
    </row>
    <row r="18" spans="2:3" ht="9.9499999999999993" customHeight="1" x14ac:dyDescent="0.25">
      <c r="B18" s="189"/>
      <c r="C18" s="190"/>
    </row>
    <row r="19" spans="2:3" x14ac:dyDescent="0.25">
      <c r="B19" s="183" t="s">
        <v>277</v>
      </c>
      <c r="C19" s="184"/>
    </row>
    <row r="20" spans="2:3" ht="9.9499999999999993" customHeight="1" x14ac:dyDescent="0.25">
      <c r="B20" s="25"/>
      <c r="C20" s="26"/>
    </row>
    <row r="21" spans="2:3" x14ac:dyDescent="0.25">
      <c r="B21" s="183" t="s">
        <v>282</v>
      </c>
      <c r="C21" s="184"/>
    </row>
    <row r="22" spans="2:3" ht="9.9499999999999993" customHeight="1" x14ac:dyDescent="0.25">
      <c r="B22" s="189"/>
      <c r="C22" s="190"/>
    </row>
    <row r="23" spans="2:3" x14ac:dyDescent="0.25">
      <c r="B23" s="183" t="s">
        <v>278</v>
      </c>
      <c r="C23" s="184"/>
    </row>
    <row r="24" spans="2:3" ht="9.9499999999999993" customHeight="1" x14ac:dyDescent="0.25">
      <c r="B24" s="189"/>
      <c r="C24" s="190"/>
    </row>
    <row r="25" spans="2:3" x14ac:dyDescent="0.25">
      <c r="B25" s="183" t="s">
        <v>279</v>
      </c>
      <c r="C25" s="184"/>
    </row>
    <row r="26" spans="2:3" ht="9.9499999999999993" customHeight="1" x14ac:dyDescent="0.25">
      <c r="B26" s="185"/>
      <c r="C26" s="186"/>
    </row>
    <row r="27" spans="2:3" x14ac:dyDescent="0.25">
      <c r="B27" s="187" t="s">
        <v>280</v>
      </c>
      <c r="C27" s="188"/>
    </row>
  </sheetData>
  <mergeCells count="27">
    <mergeCell ref="E7:G7"/>
    <mergeCell ref="B17:C17"/>
    <mergeCell ref="B7:C7"/>
    <mergeCell ref="B8:C8"/>
    <mergeCell ref="B10:C10"/>
    <mergeCell ref="B11:C11"/>
    <mergeCell ref="B12:C12"/>
    <mergeCell ref="B14:C14"/>
    <mergeCell ref="B15:C15"/>
    <mergeCell ref="B16:C16"/>
    <mergeCell ref="E12:G12"/>
    <mergeCell ref="E13:G13"/>
    <mergeCell ref="A1:L1"/>
    <mergeCell ref="A2:L2"/>
    <mergeCell ref="B3:L3"/>
    <mergeCell ref="A4:L4"/>
    <mergeCell ref="B6:C6"/>
    <mergeCell ref="E6:G6"/>
    <mergeCell ref="B25:C25"/>
    <mergeCell ref="B26:C26"/>
    <mergeCell ref="B27:C27"/>
    <mergeCell ref="B18:C18"/>
    <mergeCell ref="B19:C19"/>
    <mergeCell ref="B21:C21"/>
    <mergeCell ref="B22:C22"/>
    <mergeCell ref="B23:C23"/>
    <mergeCell ref="B24:C24"/>
  </mergeCells>
  <phoneticPr fontId="30" type="noConversion"/>
  <dataValidations count="1">
    <dataValidation type="list" allowBlank="1" showInputMessage="1" showErrorMessage="1" sqref="E13:G13">
      <formula1>Costing_based_on</formula1>
    </dataValidation>
  </dataValidations>
  <hyperlinks>
    <hyperlink ref="B7:C7" location="'Activity Definitions'!A1" display="Definitions of harm reduction activities"/>
    <hyperlink ref="B8:C8" location="'Activity Classification'!A1" display="Classification of harm reduction activities"/>
    <hyperlink ref="B10:C10" location="'Indirect vs Direct'!A1" display="Indirect vs. direct expenditures"/>
    <hyperlink ref="B12:C12" location="'Staff cost-OST'!A1" display="Staff cost- OST"/>
    <hyperlink ref="B13" location="'Staff time-OST'!A1" display="Staff tim- OST"/>
    <hyperlink ref="B14:C14" location="'Staff unit cost-NSP'!A1" display="Staff unit cost- NSP"/>
    <hyperlink ref="B16:C16" location="'Commodities-OST'!A1" display="Commodities- OST"/>
    <hyperlink ref="B17:C17" location="'Commodities-NSP'!A1" display="Commodities- NSP"/>
    <hyperlink ref="B19:C19" location="'Medical equipment- NSP &amp; OST'!A1" display="Medical equipment- NSP &amp; OST"/>
    <hyperlink ref="B21:C21" location="'Other direct- NSP &amp; OST'!A1" display="Other site-level direct expenditures- NSP &amp; OST"/>
    <hyperlink ref="B23:C23" location="'Nonmedical equipment- NSP &amp; OST'!A1" display="Non-medical equipment- NSP &amp; OST"/>
    <hyperlink ref="B25:C25" location="'Overhead- NSP &amp; OST'!A1" display="Overhead- NSP &amp; OST"/>
    <hyperlink ref="B27:C27" location="'OVERALL UNIT COSTS'!A1" display="Overall unit costs"/>
  </hyperlinks>
  <pageMargins left="0.7" right="0.7" top="0.75" bottom="0.75" header="0.3" footer="0.3"/>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P51"/>
  <sheetViews>
    <sheetView showGridLines="0" zoomScale="90" zoomScaleNormal="90" workbookViewId="0">
      <pane ySplit="7" topLeftCell="A8" activePane="bottomLeft" state="frozen"/>
      <selection pane="bottomLeft" activeCell="T38" sqref="T38"/>
    </sheetView>
  </sheetViews>
  <sheetFormatPr defaultColWidth="8.85546875" defaultRowHeight="14.25" x14ac:dyDescent="0.2"/>
  <cols>
    <col min="1" max="1" width="38.42578125" style="102" customWidth="1"/>
    <col min="2" max="2" width="15.85546875" style="102" customWidth="1"/>
    <col min="3" max="3" width="32.28515625" style="102" customWidth="1"/>
    <col min="4" max="4" width="28.28515625" style="102" customWidth="1"/>
    <col min="5" max="5" width="18" style="102" customWidth="1"/>
    <col min="6" max="6" width="22.7109375" style="102" customWidth="1"/>
    <col min="7" max="7" width="19.28515625" style="102" customWidth="1"/>
    <col min="8" max="8" width="13" style="102" customWidth="1"/>
    <col min="9" max="10" width="8.85546875" style="102"/>
    <col min="11" max="11" width="8.85546875" style="102" hidden="1" customWidth="1"/>
    <col min="12" max="12" width="9.140625" style="102" hidden="1" customWidth="1"/>
    <col min="13" max="16" width="8.85546875" style="102" hidden="1" customWidth="1"/>
    <col min="17" max="16384" width="8.85546875" style="102"/>
  </cols>
  <sheetData>
    <row r="1" spans="1:9" ht="20.25" x14ac:dyDescent="0.3">
      <c r="A1" s="182" t="s">
        <v>58</v>
      </c>
      <c r="B1" s="101"/>
      <c r="C1" s="101"/>
      <c r="D1" s="101"/>
      <c r="F1" s="103"/>
      <c r="G1" s="103"/>
      <c r="H1" s="103"/>
      <c r="I1" s="103"/>
    </row>
    <row r="3" spans="1:9" ht="55.5" customHeight="1" x14ac:dyDescent="0.2">
      <c r="A3" s="263" t="s">
        <v>514</v>
      </c>
      <c r="B3" s="263"/>
      <c r="C3" s="263"/>
      <c r="D3" s="263"/>
      <c r="E3" s="263"/>
      <c r="F3" s="263"/>
      <c r="G3" s="263"/>
    </row>
    <row r="4" spans="1:9" ht="62.25" customHeight="1" x14ac:dyDescent="0.2">
      <c r="A4" s="263"/>
      <c r="B4" s="263"/>
      <c r="C4" s="263"/>
      <c r="D4" s="263"/>
      <c r="E4" s="263"/>
      <c r="F4" s="263"/>
      <c r="G4" s="263"/>
    </row>
    <row r="5" spans="1:9" ht="26.25" customHeight="1" x14ac:dyDescent="0.2">
      <c r="A5" s="125" t="s">
        <v>438</v>
      </c>
      <c r="B5" s="265" t="s">
        <v>440</v>
      </c>
      <c r="C5" s="266"/>
      <c r="D5" s="266"/>
      <c r="E5" s="266"/>
      <c r="F5" s="266"/>
      <c r="G5" s="267"/>
    </row>
    <row r="7" spans="1:9" ht="58.5" x14ac:dyDescent="0.25">
      <c r="A7" s="104" t="s">
        <v>318</v>
      </c>
      <c r="B7" s="104" t="s">
        <v>301</v>
      </c>
      <c r="C7" s="104" t="s">
        <v>369</v>
      </c>
      <c r="D7" s="104" t="s">
        <v>76</v>
      </c>
      <c r="E7" s="104" t="s">
        <v>75</v>
      </c>
      <c r="F7" s="104" t="s">
        <v>371</v>
      </c>
      <c r="G7" s="104" t="s">
        <v>432</v>
      </c>
      <c r="H7" s="105" t="s">
        <v>116</v>
      </c>
    </row>
    <row r="8" spans="1:9" x14ac:dyDescent="0.2">
      <c r="A8" s="141" t="s">
        <v>59</v>
      </c>
      <c r="B8" s="132" t="s">
        <v>424</v>
      </c>
      <c r="C8" s="141"/>
      <c r="D8" s="141"/>
      <c r="E8" s="129"/>
      <c r="F8" s="130"/>
      <c r="G8" s="131"/>
      <c r="H8" s="140">
        <f>E8*F8*G8</f>
        <v>0</v>
      </c>
    </row>
    <row r="9" spans="1:9" x14ac:dyDescent="0.2">
      <c r="A9" s="141" t="s">
        <v>60</v>
      </c>
      <c r="B9" s="132" t="s">
        <v>424</v>
      </c>
      <c r="C9" s="141"/>
      <c r="D9" s="141"/>
      <c r="E9" s="129"/>
      <c r="F9" s="130"/>
      <c r="G9" s="131"/>
      <c r="H9" s="140">
        <f t="shared" ref="H9:H40" si="0">E9*F9*G9</f>
        <v>0</v>
      </c>
    </row>
    <row r="10" spans="1:9" x14ac:dyDescent="0.2">
      <c r="A10" s="141" t="s">
        <v>61</v>
      </c>
      <c r="B10" s="132" t="s">
        <v>424</v>
      </c>
      <c r="C10" s="141"/>
      <c r="D10" s="141"/>
      <c r="E10" s="129"/>
      <c r="F10" s="130"/>
      <c r="G10" s="131"/>
      <c r="H10" s="140">
        <f t="shared" si="0"/>
        <v>0</v>
      </c>
    </row>
    <row r="11" spans="1:9" x14ac:dyDescent="0.2">
      <c r="A11" s="141" t="s">
        <v>62</v>
      </c>
      <c r="B11" s="132" t="s">
        <v>424</v>
      </c>
      <c r="C11" s="141"/>
      <c r="D11" s="141"/>
      <c r="E11" s="129"/>
      <c r="F11" s="130"/>
      <c r="G11" s="131"/>
      <c r="H11" s="140">
        <f t="shared" si="0"/>
        <v>0</v>
      </c>
    </row>
    <row r="12" spans="1:9" x14ac:dyDescent="0.2">
      <c r="A12" s="141" t="s">
        <v>63</v>
      </c>
      <c r="B12" s="132" t="s">
        <v>424</v>
      </c>
      <c r="C12" s="141"/>
      <c r="D12" s="141"/>
      <c r="E12" s="129"/>
      <c r="F12" s="130"/>
      <c r="G12" s="131"/>
      <c r="H12" s="140">
        <f t="shared" si="0"/>
        <v>0</v>
      </c>
    </row>
    <row r="13" spans="1:9" x14ac:dyDescent="0.2">
      <c r="A13" s="142" t="s">
        <v>64</v>
      </c>
      <c r="B13" s="132" t="s">
        <v>424</v>
      </c>
      <c r="C13" s="142"/>
      <c r="D13" s="141"/>
      <c r="E13" s="129"/>
      <c r="F13" s="130"/>
      <c r="G13" s="131"/>
      <c r="H13" s="140">
        <f t="shared" si="0"/>
        <v>0</v>
      </c>
    </row>
    <row r="14" spans="1:9" x14ac:dyDescent="0.2">
      <c r="A14" s="142" t="s">
        <v>65</v>
      </c>
      <c r="B14" s="132" t="s">
        <v>425</v>
      </c>
      <c r="C14" s="142"/>
      <c r="D14" s="141"/>
      <c r="E14" s="129"/>
      <c r="F14" s="130"/>
      <c r="G14" s="131"/>
      <c r="H14" s="140">
        <f t="shared" si="0"/>
        <v>0</v>
      </c>
    </row>
    <row r="15" spans="1:9" x14ac:dyDescent="0.2">
      <c r="A15" s="142" t="s">
        <v>67</v>
      </c>
      <c r="B15" s="132" t="s">
        <v>425</v>
      </c>
      <c r="C15" s="142"/>
      <c r="D15" s="141"/>
      <c r="E15" s="129"/>
      <c r="F15" s="130"/>
      <c r="G15" s="131"/>
      <c r="H15" s="140">
        <f t="shared" si="0"/>
        <v>0</v>
      </c>
    </row>
    <row r="16" spans="1:9" x14ac:dyDescent="0.2">
      <c r="A16" s="142" t="s">
        <v>66</v>
      </c>
      <c r="B16" s="132" t="s">
        <v>425</v>
      </c>
      <c r="C16" s="131"/>
      <c r="D16" s="141"/>
      <c r="E16" s="129"/>
      <c r="F16" s="130"/>
      <c r="G16" s="131"/>
      <c r="H16" s="140">
        <f t="shared" si="0"/>
        <v>0</v>
      </c>
    </row>
    <row r="17" spans="1:8" x14ac:dyDescent="0.2">
      <c r="A17" s="142" t="s">
        <v>68</v>
      </c>
      <c r="B17" s="132" t="s">
        <v>431</v>
      </c>
      <c r="C17" s="142"/>
      <c r="D17" s="141"/>
      <c r="E17" s="129"/>
      <c r="F17" s="130"/>
      <c r="G17" s="131"/>
      <c r="H17" s="140">
        <f t="shared" si="0"/>
        <v>0</v>
      </c>
    </row>
    <row r="18" spans="1:8" x14ac:dyDescent="0.2">
      <c r="A18" s="142" t="s">
        <v>69</v>
      </c>
      <c r="B18" s="132" t="s">
        <v>431</v>
      </c>
      <c r="C18" s="142"/>
      <c r="D18" s="141"/>
      <c r="E18" s="129"/>
      <c r="F18" s="130"/>
      <c r="G18" s="131"/>
      <c r="H18" s="140">
        <f t="shared" si="0"/>
        <v>0</v>
      </c>
    </row>
    <row r="19" spans="1:8" x14ac:dyDescent="0.2">
      <c r="A19" s="142" t="s">
        <v>122</v>
      </c>
      <c r="B19" s="132" t="s">
        <v>426</v>
      </c>
      <c r="C19" s="142"/>
      <c r="D19" s="141"/>
      <c r="E19" s="129"/>
      <c r="F19" s="130"/>
      <c r="G19" s="131"/>
      <c r="H19" s="140">
        <f t="shared" si="0"/>
        <v>0</v>
      </c>
    </row>
    <row r="20" spans="1:8" x14ac:dyDescent="0.2">
      <c r="A20" s="142" t="s">
        <v>124</v>
      </c>
      <c r="B20" s="132" t="s">
        <v>427</v>
      </c>
      <c r="C20" s="142"/>
      <c r="D20" s="141"/>
      <c r="E20" s="129"/>
      <c r="F20" s="130"/>
      <c r="G20" s="131"/>
      <c r="H20" s="140">
        <f t="shared" si="0"/>
        <v>0</v>
      </c>
    </row>
    <row r="21" spans="1:8" x14ac:dyDescent="0.2">
      <c r="A21" s="142" t="s">
        <v>70</v>
      </c>
      <c r="B21" s="132"/>
      <c r="C21" s="142"/>
      <c r="D21" s="141"/>
      <c r="E21" s="129"/>
      <c r="F21" s="130"/>
      <c r="G21" s="131"/>
      <c r="H21" s="140">
        <f t="shared" si="0"/>
        <v>0</v>
      </c>
    </row>
    <row r="22" spans="1:8" x14ac:dyDescent="0.2">
      <c r="A22" s="142" t="s">
        <v>71</v>
      </c>
      <c r="B22" s="132"/>
      <c r="C22" s="142"/>
      <c r="D22" s="141"/>
      <c r="E22" s="129"/>
      <c r="F22" s="130"/>
      <c r="G22" s="131"/>
      <c r="H22" s="140">
        <f t="shared" si="0"/>
        <v>0</v>
      </c>
    </row>
    <row r="23" spans="1:8" x14ac:dyDescent="0.2">
      <c r="A23" s="142" t="s">
        <v>125</v>
      </c>
      <c r="B23" s="132" t="s">
        <v>428</v>
      </c>
      <c r="C23" s="142"/>
      <c r="D23" s="141"/>
      <c r="E23" s="129"/>
      <c r="F23" s="130"/>
      <c r="G23" s="131"/>
      <c r="H23" s="140">
        <f t="shared" si="0"/>
        <v>0</v>
      </c>
    </row>
    <row r="24" spans="1:8" x14ac:dyDescent="0.2">
      <c r="A24" s="142" t="s">
        <v>126</v>
      </c>
      <c r="B24" s="132" t="s">
        <v>428</v>
      </c>
      <c r="C24" s="142"/>
      <c r="D24" s="141"/>
      <c r="E24" s="129"/>
      <c r="F24" s="130"/>
      <c r="G24" s="131"/>
      <c r="H24" s="140">
        <f t="shared" si="0"/>
        <v>0</v>
      </c>
    </row>
    <row r="25" spans="1:8" x14ac:dyDescent="0.2">
      <c r="A25" s="142" t="s">
        <v>128</v>
      </c>
      <c r="B25" s="132" t="s">
        <v>428</v>
      </c>
      <c r="C25" s="142"/>
      <c r="D25" s="141"/>
      <c r="E25" s="129"/>
      <c r="F25" s="130"/>
      <c r="G25" s="131"/>
      <c r="H25" s="140">
        <f t="shared" si="0"/>
        <v>0</v>
      </c>
    </row>
    <row r="26" spans="1:8" x14ac:dyDescent="0.2">
      <c r="A26" s="142" t="s">
        <v>130</v>
      </c>
      <c r="B26" s="132"/>
      <c r="C26" s="142"/>
      <c r="D26" s="141"/>
      <c r="E26" s="129"/>
      <c r="F26" s="130"/>
      <c r="G26" s="131"/>
      <c r="H26" s="140">
        <f t="shared" si="0"/>
        <v>0</v>
      </c>
    </row>
    <row r="27" spans="1:8" x14ac:dyDescent="0.2">
      <c r="A27" s="142" t="s">
        <v>131</v>
      </c>
      <c r="B27" s="132"/>
      <c r="C27" s="142"/>
      <c r="D27" s="141"/>
      <c r="E27" s="129"/>
      <c r="F27" s="130"/>
      <c r="G27" s="131"/>
      <c r="H27" s="140">
        <f t="shared" si="0"/>
        <v>0</v>
      </c>
    </row>
    <row r="28" spans="1:8" x14ac:dyDescent="0.2">
      <c r="A28" s="142" t="s">
        <v>132</v>
      </c>
      <c r="B28" s="132"/>
      <c r="C28" s="142"/>
      <c r="D28" s="141"/>
      <c r="E28" s="129"/>
      <c r="F28" s="130"/>
      <c r="G28" s="131"/>
      <c r="H28" s="140">
        <f t="shared" si="0"/>
        <v>0</v>
      </c>
    </row>
    <row r="29" spans="1:8" x14ac:dyDescent="0.2">
      <c r="A29" s="142" t="s">
        <v>134</v>
      </c>
      <c r="B29" s="132"/>
      <c r="C29" s="142"/>
      <c r="D29" s="141"/>
      <c r="E29" s="129"/>
      <c r="F29" s="130"/>
      <c r="G29" s="131"/>
      <c r="H29" s="140">
        <f t="shared" si="0"/>
        <v>0</v>
      </c>
    </row>
    <row r="30" spans="1:8" x14ac:dyDescent="0.2">
      <c r="A30" s="131" t="s">
        <v>135</v>
      </c>
      <c r="B30" s="132"/>
      <c r="C30" s="142"/>
      <c r="D30" s="141"/>
      <c r="E30" s="129"/>
      <c r="F30" s="130"/>
      <c r="G30" s="131"/>
      <c r="H30" s="140">
        <f t="shared" si="0"/>
        <v>0</v>
      </c>
    </row>
    <row r="31" spans="1:8" x14ac:dyDescent="0.2">
      <c r="A31" s="142" t="s">
        <v>72</v>
      </c>
      <c r="B31" s="132"/>
      <c r="C31" s="142"/>
      <c r="D31" s="141"/>
      <c r="E31" s="129"/>
      <c r="F31" s="130"/>
      <c r="G31" s="131"/>
      <c r="H31" s="140">
        <f t="shared" si="0"/>
        <v>0</v>
      </c>
    </row>
    <row r="32" spans="1:8" x14ac:dyDescent="0.2">
      <c r="A32" s="142" t="s">
        <v>73</v>
      </c>
      <c r="B32" s="132"/>
      <c r="C32" s="142"/>
      <c r="D32" s="141"/>
      <c r="E32" s="129"/>
      <c r="F32" s="130"/>
      <c r="G32" s="131"/>
      <c r="H32" s="140">
        <f t="shared" si="0"/>
        <v>0</v>
      </c>
    </row>
    <row r="33" spans="1:16" x14ac:dyDescent="0.2">
      <c r="A33" s="142" t="s">
        <v>74</v>
      </c>
      <c r="B33" s="132"/>
      <c r="C33" s="142"/>
      <c r="D33" s="141"/>
      <c r="E33" s="129"/>
      <c r="F33" s="130"/>
      <c r="G33" s="131"/>
      <c r="H33" s="140">
        <f t="shared" si="0"/>
        <v>0</v>
      </c>
    </row>
    <row r="34" spans="1:16" ht="16.5" customHeight="1" x14ac:dyDescent="0.2">
      <c r="A34" s="142" t="s">
        <v>136</v>
      </c>
      <c r="B34" s="132"/>
      <c r="C34" s="142"/>
      <c r="D34" s="141"/>
      <c r="E34" s="129"/>
      <c r="F34" s="130"/>
      <c r="G34" s="131"/>
      <c r="H34" s="140">
        <f t="shared" si="0"/>
        <v>0</v>
      </c>
    </row>
    <row r="35" spans="1:16" ht="24" x14ac:dyDescent="0.2">
      <c r="A35" s="142" t="s">
        <v>137</v>
      </c>
      <c r="B35" s="132" t="s">
        <v>430</v>
      </c>
      <c r="C35" s="142"/>
      <c r="D35" s="141"/>
      <c r="E35" s="129"/>
      <c r="F35" s="130"/>
      <c r="G35" s="131"/>
      <c r="H35" s="140">
        <f t="shared" si="0"/>
        <v>0</v>
      </c>
    </row>
    <row r="36" spans="1:16" x14ac:dyDescent="0.2">
      <c r="A36" s="142" t="s">
        <v>138</v>
      </c>
      <c r="B36" s="132" t="s">
        <v>429</v>
      </c>
      <c r="C36" s="142"/>
      <c r="D36" s="141"/>
      <c r="E36" s="129"/>
      <c r="F36" s="130"/>
      <c r="G36" s="131"/>
      <c r="H36" s="140">
        <f t="shared" si="0"/>
        <v>0</v>
      </c>
    </row>
    <row r="37" spans="1:16" x14ac:dyDescent="0.2">
      <c r="A37" s="142" t="s">
        <v>133</v>
      </c>
      <c r="B37" s="132"/>
      <c r="C37" s="142"/>
      <c r="D37" s="141"/>
      <c r="E37" s="129"/>
      <c r="F37" s="130"/>
      <c r="G37" s="131"/>
      <c r="H37" s="140">
        <f t="shared" si="0"/>
        <v>0</v>
      </c>
    </row>
    <row r="38" spans="1:16" x14ac:dyDescent="0.2">
      <c r="A38" s="131" t="s">
        <v>219</v>
      </c>
      <c r="B38" s="132"/>
      <c r="C38" s="142"/>
      <c r="D38" s="141"/>
      <c r="E38" s="129"/>
      <c r="F38" s="130"/>
      <c r="G38" s="131"/>
      <c r="H38" s="140">
        <f t="shared" si="0"/>
        <v>0</v>
      </c>
    </row>
    <row r="39" spans="1:16" x14ac:dyDescent="0.2">
      <c r="A39" s="142" t="s">
        <v>129</v>
      </c>
      <c r="B39" s="132"/>
      <c r="C39" s="142"/>
      <c r="D39" s="141"/>
      <c r="E39" s="129"/>
      <c r="F39" s="130"/>
      <c r="G39" s="131"/>
      <c r="H39" s="140">
        <f t="shared" si="0"/>
        <v>0</v>
      </c>
    </row>
    <row r="40" spans="1:16" x14ac:dyDescent="0.2">
      <c r="A40" s="142" t="s">
        <v>129</v>
      </c>
      <c r="B40" s="132"/>
      <c r="C40" s="142"/>
      <c r="D40" s="141"/>
      <c r="E40" s="129"/>
      <c r="F40" s="130"/>
      <c r="G40" s="131"/>
      <c r="H40" s="140">
        <f t="shared" si="0"/>
        <v>0</v>
      </c>
    </row>
    <row r="44" spans="1:16" ht="34.5" customHeight="1" x14ac:dyDescent="0.25">
      <c r="A44" s="268" t="s">
        <v>319</v>
      </c>
      <c r="B44" s="268" t="s">
        <v>301</v>
      </c>
      <c r="C44" s="252" t="s">
        <v>315</v>
      </c>
      <c r="D44" s="252"/>
      <c r="E44" s="252"/>
      <c r="F44" s="268" t="s">
        <v>314</v>
      </c>
      <c r="G44" s="268" t="s">
        <v>511</v>
      </c>
      <c r="H44" s="268" t="s">
        <v>81</v>
      </c>
      <c r="K44" s="260" t="s">
        <v>361</v>
      </c>
      <c r="L44" s="260"/>
      <c r="M44" s="260" t="s">
        <v>362</v>
      </c>
      <c r="N44" s="260"/>
      <c r="O44" s="260" t="s">
        <v>374</v>
      </c>
      <c r="P44" s="260"/>
    </row>
    <row r="45" spans="1:16" ht="30" x14ac:dyDescent="0.25">
      <c r="A45" s="269"/>
      <c r="B45" s="269"/>
      <c r="C45" s="104" t="s">
        <v>352</v>
      </c>
      <c r="D45" s="104" t="s">
        <v>353</v>
      </c>
      <c r="E45" s="104" t="s">
        <v>354</v>
      </c>
      <c r="F45" s="269"/>
      <c r="G45" s="269"/>
      <c r="H45" s="269"/>
      <c r="K45" s="135" t="s">
        <v>359</v>
      </c>
      <c r="L45" s="135" t="s">
        <v>363</v>
      </c>
      <c r="M45" s="135" t="s">
        <v>359</v>
      </c>
      <c r="N45" s="135" t="s">
        <v>363</v>
      </c>
      <c r="O45" s="135" t="s">
        <v>359</v>
      </c>
      <c r="P45" s="135" t="s">
        <v>363</v>
      </c>
    </row>
    <row r="46" spans="1:16" x14ac:dyDescent="0.2">
      <c r="A46" s="131" t="s">
        <v>27</v>
      </c>
      <c r="B46" s="134" t="s">
        <v>303</v>
      </c>
      <c r="C46" s="133"/>
      <c r="D46" s="127"/>
      <c r="E46" s="131"/>
      <c r="F46" s="129"/>
      <c r="G46" s="131"/>
      <c r="H46" s="140">
        <f t="shared" ref="H46:H49" si="1">F46*G46</f>
        <v>0</v>
      </c>
      <c r="K46" s="131">
        <f>IF(C46="Yes",'Activity Classification'!$F$11, 0)</f>
        <v>0</v>
      </c>
      <c r="L46" s="130" t="str">
        <f>IFERROR(K46/(K46+M46+O46), "0")</f>
        <v>0</v>
      </c>
      <c r="M46" s="131">
        <f>IF(D46="Yes",'Activity Classification'!$F$12, 0)</f>
        <v>0</v>
      </c>
      <c r="N46" s="130" t="str">
        <f>IFERROR(M46/(K46+M46+O46), "0")</f>
        <v>0</v>
      </c>
      <c r="O46" s="131">
        <f>IF(E46="Yes",'Activity Classification'!$F$13, 0)</f>
        <v>0</v>
      </c>
      <c r="P46" s="130" t="str">
        <f>IFERROR(O46/(K46+M46+O46), "0")</f>
        <v>0</v>
      </c>
    </row>
    <row r="47" spans="1:16" x14ac:dyDescent="0.2">
      <c r="A47" s="131" t="s">
        <v>123</v>
      </c>
      <c r="B47" s="134" t="s">
        <v>306</v>
      </c>
      <c r="C47" s="131"/>
      <c r="D47" s="127"/>
      <c r="E47" s="131"/>
      <c r="F47" s="129"/>
      <c r="G47" s="131"/>
      <c r="H47" s="140">
        <f t="shared" si="1"/>
        <v>0</v>
      </c>
      <c r="K47" s="131">
        <f>IF(C47="Yes",'Activity Classification'!$F$11, 0)</f>
        <v>0</v>
      </c>
      <c r="L47" s="130" t="str">
        <f t="shared" ref="L47:L49" si="2">IFERROR(K47/(K47+M47+O47), "0")</f>
        <v>0</v>
      </c>
      <c r="M47" s="131">
        <f>IF(D47="Yes",'Activity Classification'!$F$12, 0)</f>
        <v>0</v>
      </c>
      <c r="N47" s="130" t="str">
        <f t="shared" ref="N47:N49" si="3">IFERROR(M47/(K47+M47+O47), "0")</f>
        <v>0</v>
      </c>
      <c r="O47" s="131">
        <f>IF(E47="Yes",'Activity Classification'!$F$13, 0)</f>
        <v>0</v>
      </c>
      <c r="P47" s="130" t="str">
        <f t="shared" ref="P47:P49" si="4">IFERROR(O47/(K47+M47+O47), "0")</f>
        <v>0</v>
      </c>
    </row>
    <row r="48" spans="1:16" x14ac:dyDescent="0.2">
      <c r="A48" s="131" t="s">
        <v>129</v>
      </c>
      <c r="B48" s="134"/>
      <c r="C48" s="133"/>
      <c r="D48" s="127"/>
      <c r="E48" s="131"/>
      <c r="F48" s="129"/>
      <c r="G48" s="131"/>
      <c r="H48" s="140">
        <f t="shared" si="1"/>
        <v>0</v>
      </c>
      <c r="K48" s="131">
        <f>IF(C48="Yes",'Activity Classification'!$F$11, 0)</f>
        <v>0</v>
      </c>
      <c r="L48" s="130" t="str">
        <f t="shared" si="2"/>
        <v>0</v>
      </c>
      <c r="M48" s="131">
        <f>IF(D48="Yes",'Activity Classification'!$F$12, 0)</f>
        <v>0</v>
      </c>
      <c r="N48" s="130" t="str">
        <f t="shared" si="3"/>
        <v>0</v>
      </c>
      <c r="O48" s="131">
        <f>IF(E48="Yes",'Activity Classification'!$F$13, 0)</f>
        <v>0</v>
      </c>
      <c r="P48" s="130" t="str">
        <f t="shared" si="4"/>
        <v>0</v>
      </c>
    </row>
    <row r="49" spans="1:16" x14ac:dyDescent="0.2">
      <c r="A49" s="131" t="s">
        <v>51</v>
      </c>
      <c r="B49" s="134"/>
      <c r="C49" s="131"/>
      <c r="D49" s="127"/>
      <c r="E49" s="131"/>
      <c r="F49" s="129"/>
      <c r="G49" s="131"/>
      <c r="H49" s="140">
        <f t="shared" si="1"/>
        <v>0</v>
      </c>
      <c r="K49" s="131">
        <f>IF(C49="Yes",'Activity Classification'!$F$11, 0)</f>
        <v>0</v>
      </c>
      <c r="L49" s="130" t="str">
        <f t="shared" si="2"/>
        <v>0</v>
      </c>
      <c r="M49" s="131">
        <f>IF(D49="Yes",'Activity Classification'!$F$12, 0)</f>
        <v>0</v>
      </c>
      <c r="N49" s="130" t="str">
        <f t="shared" si="3"/>
        <v>0</v>
      </c>
      <c r="O49" s="131">
        <f>IF(E49="Yes",'Activity Classification'!$F$13, 0)</f>
        <v>0</v>
      </c>
      <c r="P49" s="130" t="str">
        <f t="shared" si="4"/>
        <v>0</v>
      </c>
    </row>
    <row r="51" spans="1:16" x14ac:dyDescent="0.2">
      <c r="K51" s="102" t="s">
        <v>364</v>
      </c>
      <c r="L51" s="102" t="e">
        <f>SUMPRODUCT($H$46:$H$49,L46:L49)/'Activity Classification'!F11</f>
        <v>#DIV/0!</v>
      </c>
      <c r="M51" s="102" t="s">
        <v>364</v>
      </c>
      <c r="N51" s="102" t="e">
        <f>SUMPRODUCT($H$46:$H$49,N46:N49)/'Activity Classification'!F12</f>
        <v>#DIV/0!</v>
      </c>
      <c r="O51" s="102" t="s">
        <v>364</v>
      </c>
      <c r="P51" s="102" t="e">
        <f>SUMPRODUCT($H$46:$H$49,P46:P49)/'Activity Classification'!F13</f>
        <v>#DIV/0!</v>
      </c>
    </row>
  </sheetData>
  <sheetProtection password="F400" sheet="1" objects="1" scenarios="1" selectLockedCells="1"/>
  <mergeCells count="11">
    <mergeCell ref="K44:L44"/>
    <mergeCell ref="M44:N44"/>
    <mergeCell ref="O44:P44"/>
    <mergeCell ref="H44:H45"/>
    <mergeCell ref="A3:G4"/>
    <mergeCell ref="A44:A45"/>
    <mergeCell ref="B44:B45"/>
    <mergeCell ref="C44:E44"/>
    <mergeCell ref="F44:F45"/>
    <mergeCell ref="G44:G45"/>
    <mergeCell ref="B5:G5"/>
  </mergeCells>
  <phoneticPr fontId="30" type="noConversion"/>
  <dataValidations count="5">
    <dataValidation type="list" allowBlank="1" showInputMessage="1" showErrorMessage="1" sqref="C46:E49">
      <formula1>Yes</formula1>
    </dataValidation>
    <dataValidation type="custom" showInputMessage="1" showErrorMessage="1" error="Must select type and specific activity" sqref="F46:G49">
      <formula1>NOT(AND(ISBLANK(E46)))</formula1>
    </dataValidation>
    <dataValidation type="list" allowBlank="1" showInputMessage="1" showErrorMessage="1" sqref="D8:D40">
      <formula1>INDIRECT(C8)</formula1>
    </dataValidation>
    <dataValidation type="list" allowBlank="1" showInputMessage="1" showErrorMessage="1" sqref="C8:C40">
      <formula1>NSP</formula1>
    </dataValidation>
    <dataValidation type="custom" allowBlank="1" showInputMessage="1" showErrorMessage="1" sqref="E8:G40">
      <formula1>NOT(AND(ISBLANK(D8)))</formula1>
    </dataValidation>
  </dataValidations>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P38"/>
  <sheetViews>
    <sheetView showGridLines="0" zoomScale="90" zoomScaleNormal="90" workbookViewId="0">
      <pane ySplit="8" topLeftCell="A9" activePane="bottomLeft" state="frozen"/>
      <selection pane="bottomLeft" activeCell="U5" sqref="U5"/>
    </sheetView>
  </sheetViews>
  <sheetFormatPr defaultColWidth="8.85546875" defaultRowHeight="14.25" x14ac:dyDescent="0.2"/>
  <cols>
    <col min="1" max="1" width="38.42578125" style="102" customWidth="1"/>
    <col min="2" max="2" width="14.7109375" style="102" customWidth="1"/>
    <col min="3" max="3" width="15.5703125" style="102" customWidth="1"/>
    <col min="4" max="4" width="16.140625" style="102" customWidth="1"/>
    <col min="5" max="5" width="19.85546875" style="143" customWidth="1"/>
    <col min="6" max="6" width="15.42578125" style="143" customWidth="1"/>
    <col min="7" max="7" width="16.140625" style="143" customWidth="1"/>
    <col min="8" max="8" width="20.42578125" style="143" customWidth="1"/>
    <col min="9" max="9" width="13" style="102" customWidth="1"/>
    <col min="10" max="10" width="8.85546875" style="102"/>
    <col min="11" max="16" width="8.85546875" style="102" hidden="1" customWidth="1"/>
    <col min="17" max="16384" width="8.85546875" style="102"/>
  </cols>
  <sheetData>
    <row r="1" spans="1:16" ht="20.25" x14ac:dyDescent="0.3">
      <c r="A1" s="182" t="s">
        <v>213</v>
      </c>
      <c r="B1" s="101"/>
      <c r="C1" s="101"/>
      <c r="D1" s="101"/>
      <c r="F1" s="144"/>
      <c r="G1" s="144"/>
      <c r="H1" s="144"/>
      <c r="I1" s="124"/>
    </row>
    <row r="3" spans="1:16" ht="42.75" customHeight="1" x14ac:dyDescent="0.2">
      <c r="B3" s="217" t="s">
        <v>513</v>
      </c>
      <c r="C3" s="217"/>
      <c r="D3" s="217"/>
      <c r="E3" s="217"/>
      <c r="F3" s="217"/>
      <c r="G3" s="217"/>
      <c r="H3" s="217"/>
    </row>
    <row r="4" spans="1:16" ht="65.25" customHeight="1" x14ac:dyDescent="0.2">
      <c r="B4" s="217"/>
      <c r="C4" s="217"/>
      <c r="D4" s="217"/>
      <c r="E4" s="217"/>
      <c r="F4" s="217"/>
      <c r="G4" s="217"/>
      <c r="H4" s="217"/>
    </row>
    <row r="5" spans="1:16" ht="34.5" customHeight="1" x14ac:dyDescent="0.2">
      <c r="B5" s="276" t="s">
        <v>444</v>
      </c>
      <c r="C5" s="276"/>
      <c r="D5" s="219" t="s">
        <v>443</v>
      </c>
      <c r="E5" s="220"/>
      <c r="F5" s="220"/>
      <c r="G5" s="220"/>
      <c r="H5" s="221"/>
    </row>
    <row r="7" spans="1:16" ht="37.5" customHeight="1" x14ac:dyDescent="0.25">
      <c r="A7" s="274" t="s">
        <v>322</v>
      </c>
      <c r="B7" s="273" t="s">
        <v>324</v>
      </c>
      <c r="C7" s="273"/>
      <c r="D7" s="273"/>
      <c r="E7" s="275" t="s">
        <v>325</v>
      </c>
      <c r="F7" s="275" t="s">
        <v>326</v>
      </c>
      <c r="G7" s="275" t="s">
        <v>272</v>
      </c>
      <c r="H7" s="275" t="s">
        <v>433</v>
      </c>
      <c r="I7" s="272" t="s">
        <v>81</v>
      </c>
    </row>
    <row r="8" spans="1:16" ht="54" customHeight="1" x14ac:dyDescent="0.25">
      <c r="A8" s="274"/>
      <c r="B8" s="145" t="s">
        <v>368</v>
      </c>
      <c r="C8" s="145" t="s">
        <v>353</v>
      </c>
      <c r="D8" s="145" t="s">
        <v>354</v>
      </c>
      <c r="E8" s="275"/>
      <c r="F8" s="275"/>
      <c r="G8" s="275"/>
      <c r="H8" s="275"/>
      <c r="I8" s="272"/>
      <c r="K8" s="270" t="s">
        <v>361</v>
      </c>
      <c r="L8" s="271"/>
      <c r="M8" s="270" t="s">
        <v>362</v>
      </c>
      <c r="N8" s="271"/>
      <c r="O8" s="270" t="s">
        <v>374</v>
      </c>
      <c r="P8" s="271"/>
    </row>
    <row r="9" spans="1:16" ht="30" customHeight="1" x14ac:dyDescent="0.25">
      <c r="A9" s="146" t="s">
        <v>321</v>
      </c>
      <c r="B9" s="146"/>
      <c r="C9" s="146"/>
      <c r="D9" s="147"/>
      <c r="E9" s="148"/>
      <c r="F9" s="148"/>
      <c r="G9" s="148"/>
      <c r="H9" s="148"/>
      <c r="I9" s="149"/>
      <c r="K9" s="135" t="s">
        <v>359</v>
      </c>
      <c r="L9" s="135" t="s">
        <v>363</v>
      </c>
      <c r="M9" s="135" t="s">
        <v>359</v>
      </c>
      <c r="N9" s="135" t="s">
        <v>363</v>
      </c>
      <c r="O9" s="135" t="s">
        <v>359</v>
      </c>
      <c r="P9" s="135" t="s">
        <v>363</v>
      </c>
    </row>
    <row r="10" spans="1:16" ht="15" customHeight="1" x14ac:dyDescent="0.2">
      <c r="A10" s="127" t="s">
        <v>215</v>
      </c>
      <c r="B10" s="127"/>
      <c r="C10" s="127"/>
      <c r="D10" s="127"/>
      <c r="E10" s="139"/>
      <c r="F10" s="139"/>
      <c r="G10" s="154" t="str">
        <f>IFERROR(E10/F10,"0")</f>
        <v>0</v>
      </c>
      <c r="H10" s="139"/>
      <c r="I10" s="154">
        <f>G10*H10</f>
        <v>0</v>
      </c>
      <c r="K10" s="131">
        <f>IF(B10="Yes",'Activity Classification'!$F$11, 0)</f>
        <v>0</v>
      </c>
      <c r="L10" s="130" t="str">
        <f>IFERROR(K10/(K10+M10+O10), "0")</f>
        <v>0</v>
      </c>
      <c r="M10" s="131">
        <f>IF(C10="Yes",'Activity Classification'!$F$12, 0)</f>
        <v>0</v>
      </c>
      <c r="N10" s="130" t="str">
        <f>IFERROR(M10/(K10+M10+O10), "0")</f>
        <v>0</v>
      </c>
      <c r="O10" s="131">
        <f>IF(D10="Yes",'Activity Classification'!$F$13, 0)</f>
        <v>0</v>
      </c>
      <c r="P10" s="130" t="str">
        <f>IFERROR(O10/(K10+M10+O10), "0")</f>
        <v>0</v>
      </c>
    </row>
    <row r="11" spans="1:16" x14ac:dyDescent="0.2">
      <c r="A11" s="127" t="s">
        <v>221</v>
      </c>
      <c r="B11" s="127"/>
      <c r="C11" s="127"/>
      <c r="D11" s="127"/>
      <c r="E11" s="139"/>
      <c r="F11" s="139"/>
      <c r="G11" s="154" t="str">
        <f t="shared" ref="G11:G37" si="0">IFERROR(E11/F11,"0")</f>
        <v>0</v>
      </c>
      <c r="H11" s="139"/>
      <c r="I11" s="154">
        <f t="shared" ref="I11:I37" si="1">G11*H11</f>
        <v>0</v>
      </c>
      <c r="K11" s="131">
        <f>IF(B11="Yes",'Activity Classification'!$F$11, 0)</f>
        <v>0</v>
      </c>
      <c r="L11" s="130" t="str">
        <f t="shared" ref="L11:L13" si="2">IFERROR(K11/(K11+M11+O11), "0")</f>
        <v>0</v>
      </c>
      <c r="M11" s="131">
        <f>IF(C11="Yes",'Activity Classification'!$F$12, 0)</f>
        <v>0</v>
      </c>
      <c r="N11" s="130" t="str">
        <f t="shared" ref="N11:N13" si="3">IFERROR(M11/(K11+M11+O11), "0")</f>
        <v>0</v>
      </c>
      <c r="O11" s="131">
        <f>IF(D11="Yes",'Activity Classification'!$F$13, 0)</f>
        <v>0</v>
      </c>
      <c r="P11" s="130" t="str">
        <f t="shared" ref="P11:P13" si="4">IFERROR(O11/(K11+M11+O11), "0")</f>
        <v>0</v>
      </c>
    </row>
    <row r="12" spans="1:16" x14ac:dyDescent="0.2">
      <c r="A12" s="127" t="s">
        <v>222</v>
      </c>
      <c r="B12" s="127"/>
      <c r="C12" s="127"/>
      <c r="D12" s="127"/>
      <c r="E12" s="139"/>
      <c r="F12" s="139"/>
      <c r="G12" s="154" t="str">
        <f t="shared" si="0"/>
        <v>0</v>
      </c>
      <c r="H12" s="139"/>
      <c r="I12" s="154">
        <f t="shared" si="1"/>
        <v>0</v>
      </c>
      <c r="K12" s="131">
        <f>IF(B12="Yes",'Activity Classification'!$F$11, 0)</f>
        <v>0</v>
      </c>
      <c r="L12" s="130" t="str">
        <f t="shared" si="2"/>
        <v>0</v>
      </c>
      <c r="M12" s="131">
        <f>IF(C12="Yes",'Activity Classification'!$F$12, 0)</f>
        <v>0</v>
      </c>
      <c r="N12" s="130" t="str">
        <f t="shared" si="3"/>
        <v>0</v>
      </c>
      <c r="O12" s="131">
        <f>IF(D12="Yes",'Activity Classification'!$F$13, 0)</f>
        <v>0</v>
      </c>
      <c r="P12" s="130" t="str">
        <f t="shared" si="4"/>
        <v>0</v>
      </c>
    </row>
    <row r="13" spans="1:16" x14ac:dyDescent="0.2">
      <c r="A13" s="127" t="s">
        <v>216</v>
      </c>
      <c r="B13" s="127"/>
      <c r="C13" s="127"/>
      <c r="D13" s="127"/>
      <c r="E13" s="139"/>
      <c r="F13" s="139"/>
      <c r="G13" s="154" t="str">
        <f t="shared" si="0"/>
        <v>0</v>
      </c>
      <c r="H13" s="139"/>
      <c r="I13" s="154">
        <f t="shared" si="1"/>
        <v>0</v>
      </c>
      <c r="K13" s="131">
        <f>IF(B13="Yes",'Activity Classification'!$F$11, 0)</f>
        <v>0</v>
      </c>
      <c r="L13" s="130" t="str">
        <f t="shared" si="2"/>
        <v>0</v>
      </c>
      <c r="M13" s="131">
        <f>IF(C13="Yes",'Activity Classification'!$F$12, 0)</f>
        <v>0</v>
      </c>
      <c r="N13" s="130" t="str">
        <f t="shared" si="3"/>
        <v>0</v>
      </c>
      <c r="O13" s="131">
        <f>IF(D13="Yes",'Activity Classification'!$F$13, 0)</f>
        <v>0</v>
      </c>
      <c r="P13" s="130" t="str">
        <f t="shared" si="4"/>
        <v>0</v>
      </c>
    </row>
    <row r="14" spans="1:16" x14ac:dyDescent="0.2">
      <c r="A14" s="127" t="s">
        <v>217</v>
      </c>
      <c r="B14" s="127"/>
      <c r="C14" s="127"/>
      <c r="D14" s="127"/>
      <c r="E14" s="139"/>
      <c r="F14" s="139"/>
      <c r="G14" s="154" t="str">
        <f t="shared" si="0"/>
        <v>0</v>
      </c>
      <c r="H14" s="139"/>
      <c r="I14" s="154">
        <f t="shared" si="1"/>
        <v>0</v>
      </c>
      <c r="K14" s="131">
        <f>IF(B14="Yes",'Activity Classification'!$F$11, 0)</f>
        <v>0</v>
      </c>
      <c r="L14" s="130" t="str">
        <f t="shared" ref="L14:L18" si="5">IFERROR(K14/(K14+M14+O14), "0")</f>
        <v>0</v>
      </c>
      <c r="M14" s="131">
        <f>IF(C14="Yes",'Activity Classification'!$F$12, 0)</f>
        <v>0</v>
      </c>
      <c r="N14" s="130" t="str">
        <f t="shared" ref="N14:N18" si="6">IFERROR(M14/(K14+M14+O14), "0")</f>
        <v>0</v>
      </c>
      <c r="O14" s="131">
        <f>IF(D14="Yes",'Activity Classification'!$F$13, 0)</f>
        <v>0</v>
      </c>
      <c r="P14" s="130" t="str">
        <f t="shared" ref="P14:P18" si="7">IFERROR(O14/(K14+M14+O14), "0")</f>
        <v>0</v>
      </c>
    </row>
    <row r="15" spans="1:16" x14ac:dyDescent="0.2">
      <c r="A15" s="127" t="s">
        <v>218</v>
      </c>
      <c r="B15" s="127"/>
      <c r="C15" s="127"/>
      <c r="D15" s="127"/>
      <c r="E15" s="139"/>
      <c r="F15" s="139"/>
      <c r="G15" s="154" t="str">
        <f t="shared" si="0"/>
        <v>0</v>
      </c>
      <c r="H15" s="139"/>
      <c r="I15" s="154">
        <f t="shared" si="1"/>
        <v>0</v>
      </c>
      <c r="K15" s="131">
        <f>IF(B15="Yes",'Activity Classification'!$F$11, 0)</f>
        <v>0</v>
      </c>
      <c r="L15" s="130" t="str">
        <f t="shared" si="5"/>
        <v>0</v>
      </c>
      <c r="M15" s="131">
        <f>IF(C15="Yes",'Activity Classification'!$F$12, 0)</f>
        <v>0</v>
      </c>
      <c r="N15" s="130" t="str">
        <f t="shared" si="6"/>
        <v>0</v>
      </c>
      <c r="O15" s="131">
        <f>IF(D15="Yes",'Activity Classification'!$F$13, 0)</f>
        <v>0</v>
      </c>
      <c r="P15" s="130" t="str">
        <f t="shared" si="7"/>
        <v>0</v>
      </c>
    </row>
    <row r="16" spans="1:16" x14ac:dyDescent="0.2">
      <c r="A16" s="127" t="s">
        <v>220</v>
      </c>
      <c r="B16" s="127"/>
      <c r="C16" s="127"/>
      <c r="D16" s="127"/>
      <c r="E16" s="139"/>
      <c r="F16" s="139"/>
      <c r="G16" s="154" t="str">
        <f t="shared" si="0"/>
        <v>0</v>
      </c>
      <c r="H16" s="139"/>
      <c r="I16" s="154">
        <f t="shared" si="1"/>
        <v>0</v>
      </c>
      <c r="K16" s="131">
        <f>IF(B16="Yes",'Activity Classification'!$F$11, 0)</f>
        <v>0</v>
      </c>
      <c r="L16" s="130" t="str">
        <f t="shared" si="5"/>
        <v>0</v>
      </c>
      <c r="M16" s="131">
        <f>IF(C16="Yes",'Activity Classification'!$F$12, 0)</f>
        <v>0</v>
      </c>
      <c r="N16" s="130" t="str">
        <f t="shared" si="6"/>
        <v>0</v>
      </c>
      <c r="O16" s="131">
        <f>IF(D16="Yes",'Activity Classification'!$F$13, 0)</f>
        <v>0</v>
      </c>
      <c r="P16" s="130" t="str">
        <f t="shared" si="7"/>
        <v>0</v>
      </c>
    </row>
    <row r="17" spans="1:16" x14ac:dyDescent="0.2">
      <c r="A17" s="127" t="s">
        <v>129</v>
      </c>
      <c r="B17" s="127"/>
      <c r="C17" s="127"/>
      <c r="D17" s="127"/>
      <c r="E17" s="139"/>
      <c r="F17" s="139"/>
      <c r="G17" s="154" t="str">
        <f t="shared" si="0"/>
        <v>0</v>
      </c>
      <c r="H17" s="139"/>
      <c r="I17" s="154">
        <f t="shared" si="1"/>
        <v>0</v>
      </c>
      <c r="K17" s="131">
        <f>IF(B17="Yes",'Activity Classification'!$F$11, 0)</f>
        <v>0</v>
      </c>
      <c r="L17" s="130" t="str">
        <f t="shared" si="5"/>
        <v>0</v>
      </c>
      <c r="M17" s="131">
        <f>IF(C17="Yes",'Activity Classification'!$F$12, 0)</f>
        <v>0</v>
      </c>
      <c r="N17" s="130" t="str">
        <f t="shared" si="6"/>
        <v>0</v>
      </c>
      <c r="O17" s="131">
        <f>IF(D17="Yes",'Activity Classification'!$F$13, 0)</f>
        <v>0</v>
      </c>
      <c r="P17" s="130" t="str">
        <f t="shared" si="7"/>
        <v>0</v>
      </c>
    </row>
    <row r="18" spans="1:16" x14ac:dyDescent="0.2">
      <c r="A18" s="127" t="s">
        <v>129</v>
      </c>
      <c r="B18" s="127"/>
      <c r="C18" s="127"/>
      <c r="D18" s="127"/>
      <c r="E18" s="139"/>
      <c r="F18" s="139"/>
      <c r="G18" s="154" t="str">
        <f t="shared" si="0"/>
        <v>0</v>
      </c>
      <c r="H18" s="139"/>
      <c r="I18" s="154">
        <f t="shared" si="1"/>
        <v>0</v>
      </c>
      <c r="K18" s="131">
        <f>IF(B18="Yes",'Activity Classification'!$F$11, 0)</f>
        <v>0</v>
      </c>
      <c r="L18" s="130" t="str">
        <f t="shared" si="5"/>
        <v>0</v>
      </c>
      <c r="M18" s="131">
        <f>IF(C18="Yes",'Activity Classification'!$F$12, 0)</f>
        <v>0</v>
      </c>
      <c r="N18" s="130" t="str">
        <f t="shared" si="6"/>
        <v>0</v>
      </c>
      <c r="O18" s="131">
        <f>IF(D18="Yes",'Activity Classification'!$F$13, 0)</f>
        <v>0</v>
      </c>
      <c r="P18" s="130" t="str">
        <f t="shared" si="7"/>
        <v>0</v>
      </c>
    </row>
    <row r="19" spans="1:16" ht="18" x14ac:dyDescent="0.25">
      <c r="A19" s="150" t="s">
        <v>323</v>
      </c>
      <c r="B19" s="150"/>
      <c r="C19" s="150"/>
      <c r="D19" s="151"/>
      <c r="E19" s="152"/>
      <c r="F19" s="152"/>
      <c r="G19" s="152"/>
      <c r="H19" s="152"/>
      <c r="I19" s="152"/>
      <c r="K19" s="153" t="s">
        <v>364</v>
      </c>
      <c r="L19" s="153" t="e">
        <f>SUMPRODUCT($I$10:$I$18,L10:L18)/'Activity Classification'!F11</f>
        <v>#DIV/0!</v>
      </c>
      <c r="M19" s="153" t="s">
        <v>364</v>
      </c>
      <c r="N19" s="153" t="e">
        <f>SUMPRODUCT($I$10:$I$18,N10:N18)/'Activity Classification'!F12</f>
        <v>#DIV/0!</v>
      </c>
      <c r="O19" s="153" t="s">
        <v>364</v>
      </c>
      <c r="P19" s="153" t="e">
        <f>SUMPRODUCT($I$10:$I$18,P10:P18)/'Activity Classification'!F13</f>
        <v>#DIV/0!</v>
      </c>
    </row>
    <row r="20" spans="1:16" x14ac:dyDescent="0.2">
      <c r="A20" s="131" t="s">
        <v>215</v>
      </c>
      <c r="B20" s="131"/>
      <c r="C20" s="131"/>
      <c r="D20" s="127"/>
      <c r="E20" s="139"/>
      <c r="F20" s="139"/>
      <c r="G20" s="154" t="str">
        <f t="shared" si="0"/>
        <v>0</v>
      </c>
      <c r="H20" s="139"/>
      <c r="I20" s="154">
        <f t="shared" si="1"/>
        <v>0</v>
      </c>
      <c r="K20" s="131">
        <f>IF(B20="Yes",'Activity Classification'!$F$16, 0)</f>
        <v>0</v>
      </c>
      <c r="L20" s="130" t="str">
        <f t="shared" ref="L20:L37" si="8">IFERROR(K20/(K20+M20+O20), "0")</f>
        <v>0</v>
      </c>
      <c r="M20" s="131">
        <f>IF(C20="Yes",'Activity Classification'!$F$17, 0)</f>
        <v>0</v>
      </c>
      <c r="N20" s="130" t="str">
        <f t="shared" ref="N20:N37" si="9">IFERROR(M20/(K20+M20+O20), "0")</f>
        <v>0</v>
      </c>
      <c r="O20" s="131">
        <f>IF(D20="Yes",'Activity Classification'!$F$18, 0)</f>
        <v>0</v>
      </c>
      <c r="P20" s="130" t="str">
        <f t="shared" ref="P20:P37" si="10">IFERROR(O20/(K20+M20+O20), "0")</f>
        <v>0</v>
      </c>
    </row>
    <row r="21" spans="1:16" x14ac:dyDescent="0.2">
      <c r="A21" s="131" t="s">
        <v>223</v>
      </c>
      <c r="B21" s="131"/>
      <c r="C21" s="131"/>
      <c r="D21" s="127"/>
      <c r="E21" s="139"/>
      <c r="F21" s="139"/>
      <c r="G21" s="154" t="str">
        <f t="shared" si="0"/>
        <v>0</v>
      </c>
      <c r="H21" s="139"/>
      <c r="I21" s="154">
        <f t="shared" si="1"/>
        <v>0</v>
      </c>
      <c r="K21" s="131">
        <f>IF(B21="Yes",'Activity Classification'!$F$16, 0)</f>
        <v>0</v>
      </c>
      <c r="L21" s="130" t="str">
        <f t="shared" si="8"/>
        <v>0</v>
      </c>
      <c r="M21" s="131">
        <f>IF(C21="Yes",'Activity Classification'!$F$17, 0)</f>
        <v>0</v>
      </c>
      <c r="N21" s="130" t="str">
        <f t="shared" si="9"/>
        <v>0</v>
      </c>
      <c r="O21" s="131">
        <f>IF(D21="Yes",'Activity Classification'!$F$18, 0)</f>
        <v>0</v>
      </c>
      <c r="P21" s="130" t="str">
        <f t="shared" si="10"/>
        <v>0</v>
      </c>
    </row>
    <row r="22" spans="1:16" x14ac:dyDescent="0.2">
      <c r="A22" s="131" t="s">
        <v>224</v>
      </c>
      <c r="B22" s="131"/>
      <c r="C22" s="131"/>
      <c r="D22" s="127"/>
      <c r="E22" s="139"/>
      <c r="F22" s="139"/>
      <c r="G22" s="154" t="str">
        <f t="shared" si="0"/>
        <v>0</v>
      </c>
      <c r="H22" s="139"/>
      <c r="I22" s="154">
        <f t="shared" si="1"/>
        <v>0</v>
      </c>
      <c r="K22" s="131">
        <f>IF(B22="Yes",'Activity Classification'!$F$16, 0)</f>
        <v>0</v>
      </c>
      <c r="L22" s="130" t="str">
        <f t="shared" si="8"/>
        <v>0</v>
      </c>
      <c r="M22" s="131">
        <f>IF(C22="Yes",'Activity Classification'!$F$17, 0)</f>
        <v>0</v>
      </c>
      <c r="N22" s="130" t="str">
        <f t="shared" si="9"/>
        <v>0</v>
      </c>
      <c r="O22" s="131">
        <f>IF(D22="Yes",'Activity Classification'!$F$18, 0)</f>
        <v>0</v>
      </c>
      <c r="P22" s="130" t="str">
        <f t="shared" si="10"/>
        <v>0</v>
      </c>
    </row>
    <row r="23" spans="1:16" x14ac:dyDescent="0.2">
      <c r="A23" s="131" t="s">
        <v>225</v>
      </c>
      <c r="B23" s="131"/>
      <c r="C23" s="131"/>
      <c r="D23" s="127"/>
      <c r="E23" s="139"/>
      <c r="F23" s="139"/>
      <c r="G23" s="154" t="str">
        <f t="shared" si="0"/>
        <v>0</v>
      </c>
      <c r="H23" s="139"/>
      <c r="I23" s="154">
        <f t="shared" si="1"/>
        <v>0</v>
      </c>
      <c r="K23" s="131">
        <f>IF(B23="Yes",'Activity Classification'!$F$16, 0)</f>
        <v>0</v>
      </c>
      <c r="L23" s="130" t="str">
        <f t="shared" si="8"/>
        <v>0</v>
      </c>
      <c r="M23" s="131">
        <f>IF(C23="Yes",'Activity Classification'!$F$17, 0)</f>
        <v>0</v>
      </c>
      <c r="N23" s="130" t="str">
        <f t="shared" si="9"/>
        <v>0</v>
      </c>
      <c r="O23" s="131">
        <f>IF(D23="Yes",'Activity Classification'!$F$18, 0)</f>
        <v>0</v>
      </c>
      <c r="P23" s="130" t="str">
        <f t="shared" si="10"/>
        <v>0</v>
      </c>
    </row>
    <row r="24" spans="1:16" x14ac:dyDescent="0.2">
      <c r="A24" s="131" t="s">
        <v>226</v>
      </c>
      <c r="B24" s="131"/>
      <c r="C24" s="131"/>
      <c r="D24" s="127"/>
      <c r="E24" s="139"/>
      <c r="F24" s="139"/>
      <c r="G24" s="154" t="str">
        <f t="shared" si="0"/>
        <v>0</v>
      </c>
      <c r="H24" s="139"/>
      <c r="I24" s="154">
        <f t="shared" si="1"/>
        <v>0</v>
      </c>
      <c r="K24" s="131">
        <f>IF(B24="Yes",'Activity Classification'!$F$16, 0)</f>
        <v>0</v>
      </c>
      <c r="L24" s="130" t="str">
        <f t="shared" si="8"/>
        <v>0</v>
      </c>
      <c r="M24" s="131">
        <f>IF(C24="Yes",'Activity Classification'!$F$17, 0)</f>
        <v>0</v>
      </c>
      <c r="N24" s="130" t="str">
        <f t="shared" si="9"/>
        <v>0</v>
      </c>
      <c r="O24" s="131">
        <f>IF(D24="Yes",'Activity Classification'!$F$18, 0)</f>
        <v>0</v>
      </c>
      <c r="P24" s="130" t="str">
        <f t="shared" si="10"/>
        <v>0</v>
      </c>
    </row>
    <row r="25" spans="1:16" x14ac:dyDescent="0.2">
      <c r="A25" s="131" t="s">
        <v>227</v>
      </c>
      <c r="B25" s="131"/>
      <c r="C25" s="131"/>
      <c r="D25" s="127"/>
      <c r="E25" s="139"/>
      <c r="F25" s="139"/>
      <c r="G25" s="154" t="str">
        <f t="shared" si="0"/>
        <v>0</v>
      </c>
      <c r="H25" s="139"/>
      <c r="I25" s="154">
        <f t="shared" si="1"/>
        <v>0</v>
      </c>
      <c r="K25" s="131">
        <f>IF(B25="Yes",'Activity Classification'!$F$16, 0)</f>
        <v>0</v>
      </c>
      <c r="L25" s="130" t="str">
        <f t="shared" si="8"/>
        <v>0</v>
      </c>
      <c r="M25" s="131">
        <f>IF(C25="Yes",'Activity Classification'!$F$17, 0)</f>
        <v>0</v>
      </c>
      <c r="N25" s="130" t="str">
        <f t="shared" si="9"/>
        <v>0</v>
      </c>
      <c r="O25" s="131">
        <f>IF(D25="Yes",'Activity Classification'!$F$18, 0)</f>
        <v>0</v>
      </c>
      <c r="P25" s="130" t="str">
        <f t="shared" si="10"/>
        <v>0</v>
      </c>
    </row>
    <row r="26" spans="1:16" x14ac:dyDescent="0.2">
      <c r="A26" s="131" t="s">
        <v>228</v>
      </c>
      <c r="B26" s="131"/>
      <c r="C26" s="131"/>
      <c r="D26" s="127"/>
      <c r="E26" s="139"/>
      <c r="F26" s="139"/>
      <c r="G26" s="154" t="str">
        <f t="shared" si="0"/>
        <v>0</v>
      </c>
      <c r="H26" s="139"/>
      <c r="I26" s="154">
        <f t="shared" si="1"/>
        <v>0</v>
      </c>
      <c r="K26" s="131">
        <f>IF(B26="Yes",'Activity Classification'!$F$16, 0)</f>
        <v>0</v>
      </c>
      <c r="L26" s="130" t="str">
        <f t="shared" si="8"/>
        <v>0</v>
      </c>
      <c r="M26" s="131">
        <f>IF(C26="Yes",'Activity Classification'!$F$17, 0)</f>
        <v>0</v>
      </c>
      <c r="N26" s="130" t="str">
        <f t="shared" si="9"/>
        <v>0</v>
      </c>
      <c r="O26" s="131">
        <f>IF(D26="Yes",'Activity Classification'!$F$18, 0)</f>
        <v>0</v>
      </c>
      <c r="P26" s="130" t="str">
        <f t="shared" si="10"/>
        <v>0</v>
      </c>
    </row>
    <row r="27" spans="1:16" x14ac:dyDescent="0.2">
      <c r="A27" s="131" t="s">
        <v>229</v>
      </c>
      <c r="B27" s="131"/>
      <c r="C27" s="131"/>
      <c r="D27" s="127"/>
      <c r="E27" s="139"/>
      <c r="F27" s="139"/>
      <c r="G27" s="154" t="str">
        <f t="shared" si="0"/>
        <v>0</v>
      </c>
      <c r="H27" s="139"/>
      <c r="I27" s="154">
        <f t="shared" si="1"/>
        <v>0</v>
      </c>
      <c r="K27" s="131">
        <f>IF(B27="Yes",'Activity Classification'!$F$16, 0)</f>
        <v>0</v>
      </c>
      <c r="L27" s="130" t="str">
        <f t="shared" si="8"/>
        <v>0</v>
      </c>
      <c r="M27" s="131">
        <f>IF(C27="Yes",'Activity Classification'!$F$17, 0)</f>
        <v>0</v>
      </c>
      <c r="N27" s="130" t="str">
        <f t="shared" si="9"/>
        <v>0</v>
      </c>
      <c r="O27" s="131">
        <f>IF(D27="Yes",'Activity Classification'!$F$18, 0)</f>
        <v>0</v>
      </c>
      <c r="P27" s="130" t="str">
        <f t="shared" si="10"/>
        <v>0</v>
      </c>
    </row>
    <row r="28" spans="1:16" x14ac:dyDescent="0.2">
      <c r="A28" s="131" t="s">
        <v>230</v>
      </c>
      <c r="B28" s="131"/>
      <c r="C28" s="131"/>
      <c r="D28" s="127"/>
      <c r="E28" s="139"/>
      <c r="F28" s="139"/>
      <c r="G28" s="154" t="str">
        <f t="shared" si="0"/>
        <v>0</v>
      </c>
      <c r="H28" s="139"/>
      <c r="I28" s="154">
        <f t="shared" si="1"/>
        <v>0</v>
      </c>
      <c r="K28" s="131">
        <f>IF(B28="Yes",'Activity Classification'!$F$16, 0)</f>
        <v>0</v>
      </c>
      <c r="L28" s="130" t="str">
        <f t="shared" si="8"/>
        <v>0</v>
      </c>
      <c r="M28" s="131">
        <f>IF(C28="Yes",'Activity Classification'!$F$17, 0)</f>
        <v>0</v>
      </c>
      <c r="N28" s="130" t="str">
        <f t="shared" si="9"/>
        <v>0</v>
      </c>
      <c r="O28" s="131">
        <f>IF(D28="Yes",'Activity Classification'!$F$18, 0)</f>
        <v>0</v>
      </c>
      <c r="P28" s="130" t="str">
        <f t="shared" si="10"/>
        <v>0</v>
      </c>
    </row>
    <row r="29" spans="1:16" x14ac:dyDescent="0.2">
      <c r="A29" s="131" t="s">
        <v>231</v>
      </c>
      <c r="B29" s="131"/>
      <c r="C29" s="131"/>
      <c r="D29" s="127"/>
      <c r="E29" s="139"/>
      <c r="F29" s="139"/>
      <c r="G29" s="154" t="str">
        <f t="shared" si="0"/>
        <v>0</v>
      </c>
      <c r="H29" s="139"/>
      <c r="I29" s="154">
        <f t="shared" si="1"/>
        <v>0</v>
      </c>
      <c r="K29" s="131">
        <f>IF(B29="Yes",'Activity Classification'!$F$16, 0)</f>
        <v>0</v>
      </c>
      <c r="L29" s="130" t="str">
        <f t="shared" si="8"/>
        <v>0</v>
      </c>
      <c r="M29" s="131">
        <f>IF(C29="Yes",'Activity Classification'!$F$17, 0)</f>
        <v>0</v>
      </c>
      <c r="N29" s="130" t="str">
        <f t="shared" si="9"/>
        <v>0</v>
      </c>
      <c r="O29" s="131">
        <f>IF(D29="Yes",'Activity Classification'!$F$18, 0)</f>
        <v>0</v>
      </c>
      <c r="P29" s="130" t="str">
        <f t="shared" si="10"/>
        <v>0</v>
      </c>
    </row>
    <row r="30" spans="1:16" x14ac:dyDescent="0.2">
      <c r="A30" s="131" t="s">
        <v>232</v>
      </c>
      <c r="B30" s="131"/>
      <c r="C30" s="131"/>
      <c r="D30" s="127"/>
      <c r="E30" s="139"/>
      <c r="F30" s="139"/>
      <c r="G30" s="154" t="str">
        <f t="shared" si="0"/>
        <v>0</v>
      </c>
      <c r="H30" s="139"/>
      <c r="I30" s="154">
        <f t="shared" si="1"/>
        <v>0</v>
      </c>
      <c r="K30" s="131">
        <f>IF(B30="Yes",'Activity Classification'!$F$16, 0)</f>
        <v>0</v>
      </c>
      <c r="L30" s="130" t="str">
        <f t="shared" si="8"/>
        <v>0</v>
      </c>
      <c r="M30" s="131">
        <f>IF(C30="Yes",'Activity Classification'!$F$17, 0)</f>
        <v>0</v>
      </c>
      <c r="N30" s="130" t="str">
        <f t="shared" si="9"/>
        <v>0</v>
      </c>
      <c r="O30" s="131">
        <f>IF(D30="Yes",'Activity Classification'!$F$18, 0)</f>
        <v>0</v>
      </c>
      <c r="P30" s="130" t="str">
        <f t="shared" si="10"/>
        <v>0</v>
      </c>
    </row>
    <row r="31" spans="1:16" x14ac:dyDescent="0.2">
      <c r="A31" s="131" t="s">
        <v>233</v>
      </c>
      <c r="B31" s="131"/>
      <c r="C31" s="131"/>
      <c r="D31" s="131"/>
      <c r="E31" s="139"/>
      <c r="F31" s="139"/>
      <c r="G31" s="154" t="str">
        <f t="shared" si="0"/>
        <v>0</v>
      </c>
      <c r="H31" s="139"/>
      <c r="I31" s="154">
        <f t="shared" si="1"/>
        <v>0</v>
      </c>
      <c r="K31" s="131">
        <f>IF(B31="Yes",'Activity Classification'!$F$16, 0)</f>
        <v>0</v>
      </c>
      <c r="L31" s="130" t="str">
        <f t="shared" si="8"/>
        <v>0</v>
      </c>
      <c r="M31" s="131">
        <f>IF(C31="Yes",'Activity Classification'!$F$17, 0)</f>
        <v>0</v>
      </c>
      <c r="N31" s="130" t="str">
        <f t="shared" si="9"/>
        <v>0</v>
      </c>
      <c r="O31" s="131">
        <f>IF(D31="Yes",'Activity Classification'!$F$18, 0)</f>
        <v>0</v>
      </c>
      <c r="P31" s="130" t="str">
        <f t="shared" si="10"/>
        <v>0</v>
      </c>
    </row>
    <row r="32" spans="1:16" x14ac:dyDescent="0.2">
      <c r="A32" s="131" t="s">
        <v>234</v>
      </c>
      <c r="B32" s="131"/>
      <c r="C32" s="131"/>
      <c r="D32" s="127"/>
      <c r="E32" s="139"/>
      <c r="F32" s="139"/>
      <c r="G32" s="154" t="str">
        <f t="shared" si="0"/>
        <v>0</v>
      </c>
      <c r="H32" s="139"/>
      <c r="I32" s="154">
        <f t="shared" si="1"/>
        <v>0</v>
      </c>
      <c r="K32" s="131">
        <f>IF(B32="Yes",'Activity Classification'!$F$16, 0)</f>
        <v>0</v>
      </c>
      <c r="L32" s="130" t="str">
        <f t="shared" si="8"/>
        <v>0</v>
      </c>
      <c r="M32" s="131">
        <f>IF(C32="Yes",'Activity Classification'!$F$17, 0)</f>
        <v>0</v>
      </c>
      <c r="N32" s="130" t="str">
        <f t="shared" si="9"/>
        <v>0</v>
      </c>
      <c r="O32" s="131">
        <f>IF(D32="Yes",'Activity Classification'!$F$18, 0)</f>
        <v>0</v>
      </c>
      <c r="P32" s="130" t="str">
        <f t="shared" si="10"/>
        <v>0</v>
      </c>
    </row>
    <row r="33" spans="1:16" x14ac:dyDescent="0.2">
      <c r="A33" s="131" t="s">
        <v>235</v>
      </c>
      <c r="B33" s="131"/>
      <c r="C33" s="131"/>
      <c r="D33" s="127"/>
      <c r="E33" s="139"/>
      <c r="F33" s="139"/>
      <c r="G33" s="154" t="str">
        <f t="shared" si="0"/>
        <v>0</v>
      </c>
      <c r="H33" s="139"/>
      <c r="I33" s="154">
        <f t="shared" si="1"/>
        <v>0</v>
      </c>
      <c r="K33" s="131">
        <f>IF(B33="Yes",'Activity Classification'!$F$16, 0)</f>
        <v>0</v>
      </c>
      <c r="L33" s="130" t="str">
        <f t="shared" si="8"/>
        <v>0</v>
      </c>
      <c r="M33" s="131">
        <f>IF(C33="Yes",'Activity Classification'!$F$17, 0)</f>
        <v>0</v>
      </c>
      <c r="N33" s="130" t="str">
        <f t="shared" si="9"/>
        <v>0</v>
      </c>
      <c r="O33" s="131">
        <f>IF(D33="Yes",'Activity Classification'!$F$18, 0)</f>
        <v>0</v>
      </c>
      <c r="P33" s="130" t="str">
        <f t="shared" si="10"/>
        <v>0</v>
      </c>
    </row>
    <row r="34" spans="1:16" x14ac:dyDescent="0.2">
      <c r="A34" s="131" t="s">
        <v>236</v>
      </c>
      <c r="B34" s="131"/>
      <c r="C34" s="131"/>
      <c r="D34" s="127"/>
      <c r="E34" s="139"/>
      <c r="F34" s="139"/>
      <c r="G34" s="154" t="str">
        <f t="shared" si="0"/>
        <v>0</v>
      </c>
      <c r="H34" s="139"/>
      <c r="I34" s="154">
        <f t="shared" si="1"/>
        <v>0</v>
      </c>
      <c r="K34" s="131">
        <f>IF(B34="Yes",'Activity Classification'!$F$16, 0)</f>
        <v>0</v>
      </c>
      <c r="L34" s="130" t="str">
        <f t="shared" si="8"/>
        <v>0</v>
      </c>
      <c r="M34" s="131">
        <f>IF(C34="Yes",'Activity Classification'!$F$17, 0)</f>
        <v>0</v>
      </c>
      <c r="N34" s="130" t="str">
        <f t="shared" si="9"/>
        <v>0</v>
      </c>
      <c r="O34" s="131">
        <f>IF(D34="Yes",'Activity Classification'!$F$18, 0)</f>
        <v>0</v>
      </c>
      <c r="P34" s="130" t="str">
        <f t="shared" si="10"/>
        <v>0</v>
      </c>
    </row>
    <row r="35" spans="1:16" x14ac:dyDescent="0.2">
      <c r="A35" s="131" t="s">
        <v>237</v>
      </c>
      <c r="B35" s="131"/>
      <c r="C35" s="131"/>
      <c r="D35" s="127"/>
      <c r="E35" s="139"/>
      <c r="F35" s="139"/>
      <c r="G35" s="154" t="str">
        <f t="shared" si="0"/>
        <v>0</v>
      </c>
      <c r="H35" s="139"/>
      <c r="I35" s="154">
        <f t="shared" si="1"/>
        <v>0</v>
      </c>
      <c r="K35" s="131">
        <f>IF(B35="Yes",'Activity Classification'!$F$16, 0)</f>
        <v>0</v>
      </c>
      <c r="L35" s="130" t="str">
        <f t="shared" si="8"/>
        <v>0</v>
      </c>
      <c r="M35" s="131">
        <f>IF(C35="Yes",'Activity Classification'!$F$17, 0)</f>
        <v>0</v>
      </c>
      <c r="N35" s="130" t="str">
        <f t="shared" si="9"/>
        <v>0</v>
      </c>
      <c r="O35" s="131">
        <f>IF(D35="Yes",'Activity Classification'!$F$18, 0)</f>
        <v>0</v>
      </c>
      <c r="P35" s="130" t="str">
        <f t="shared" si="10"/>
        <v>0</v>
      </c>
    </row>
    <row r="36" spans="1:16" x14ac:dyDescent="0.2">
      <c r="A36" s="131" t="s">
        <v>238</v>
      </c>
      <c r="B36" s="131"/>
      <c r="C36" s="131"/>
      <c r="D36" s="127"/>
      <c r="E36" s="139"/>
      <c r="F36" s="139"/>
      <c r="G36" s="154" t="str">
        <f t="shared" si="0"/>
        <v>0</v>
      </c>
      <c r="H36" s="139"/>
      <c r="I36" s="154">
        <f t="shared" si="1"/>
        <v>0</v>
      </c>
      <c r="K36" s="131">
        <f>IF(B36="Yes",'Activity Classification'!$F$16, 0)</f>
        <v>0</v>
      </c>
      <c r="L36" s="130" t="str">
        <f t="shared" si="8"/>
        <v>0</v>
      </c>
      <c r="M36" s="131">
        <f>IF(C36="Yes",'Activity Classification'!$F$17, 0)</f>
        <v>0</v>
      </c>
      <c r="N36" s="130" t="str">
        <f t="shared" si="9"/>
        <v>0</v>
      </c>
      <c r="O36" s="131">
        <f>IF(D36="Yes",'Activity Classification'!$F$18, 0)</f>
        <v>0</v>
      </c>
      <c r="P36" s="130" t="str">
        <f t="shared" si="10"/>
        <v>0</v>
      </c>
    </row>
    <row r="37" spans="1:16" x14ac:dyDescent="0.2">
      <c r="A37" s="131" t="s">
        <v>238</v>
      </c>
      <c r="B37" s="131"/>
      <c r="C37" s="131"/>
      <c r="D37" s="127"/>
      <c r="E37" s="139"/>
      <c r="F37" s="139"/>
      <c r="G37" s="154" t="str">
        <f t="shared" si="0"/>
        <v>0</v>
      </c>
      <c r="H37" s="139"/>
      <c r="I37" s="154">
        <f t="shared" si="1"/>
        <v>0</v>
      </c>
      <c r="K37" s="131">
        <f>IF(B37="Yes",'Activity Classification'!$F$16, 0)</f>
        <v>0</v>
      </c>
      <c r="L37" s="130" t="str">
        <f t="shared" si="8"/>
        <v>0</v>
      </c>
      <c r="M37" s="131">
        <f>IF(C37="Yes",'Activity Classification'!$F$17, 0)</f>
        <v>0</v>
      </c>
      <c r="N37" s="130" t="str">
        <f t="shared" si="9"/>
        <v>0</v>
      </c>
      <c r="O37" s="131">
        <f>IF(D37="Yes",'Activity Classification'!$F$18, 0)</f>
        <v>0</v>
      </c>
      <c r="P37" s="130" t="str">
        <f t="shared" si="10"/>
        <v>0</v>
      </c>
    </row>
    <row r="38" spans="1:16" ht="15" x14ac:dyDescent="0.25">
      <c r="K38" s="153" t="s">
        <v>364</v>
      </c>
      <c r="L38" s="153" t="e">
        <f>SUMPRODUCT($I$20:$I$37,L20:L37)/'Activity Classification'!F16</f>
        <v>#DIV/0!</v>
      </c>
      <c r="M38" s="153" t="s">
        <v>364</v>
      </c>
      <c r="N38" s="153" t="e">
        <f>SUMPRODUCT($I$20:$I$37,N20:N37)/'Activity Classification'!F17</f>
        <v>#DIV/0!</v>
      </c>
      <c r="O38" s="153" t="s">
        <v>364</v>
      </c>
      <c r="P38" s="153" t="e">
        <f>SUMPRODUCT($I$20:$I$37,P20:P37)/'Activity Classification'!F18</f>
        <v>#DIV/0!</v>
      </c>
    </row>
  </sheetData>
  <sheetProtection password="F400" sheet="1" objects="1" scenarios="1" selectLockedCells="1"/>
  <mergeCells count="13">
    <mergeCell ref="B3:H4"/>
    <mergeCell ref="A7:A8"/>
    <mergeCell ref="E7:E8"/>
    <mergeCell ref="F7:F8"/>
    <mergeCell ref="G7:G8"/>
    <mergeCell ref="H7:H8"/>
    <mergeCell ref="B5:C5"/>
    <mergeCell ref="D5:H5"/>
    <mergeCell ref="K8:L8"/>
    <mergeCell ref="M8:N8"/>
    <mergeCell ref="O8:P8"/>
    <mergeCell ref="I7:I8"/>
    <mergeCell ref="B7:D7"/>
  </mergeCells>
  <dataValidations count="1">
    <dataValidation type="list" allowBlank="1" showInputMessage="1" showErrorMessage="1" sqref="B20:D37 B10:D18">
      <formula1>Yes</formula1>
    </dataValidation>
  </dataValidations>
  <pageMargins left="0.7" right="0.7" top="0.75" bottom="0.75" header="0.3" footer="0.3"/>
  <pageSetup orientation="portrait" horizontalDpi="4294967292"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J74"/>
  <sheetViews>
    <sheetView showGridLines="0" zoomScale="90" zoomScaleNormal="90" workbookViewId="0">
      <pane ySplit="8" topLeftCell="A9" activePane="bottomLeft" state="frozen"/>
      <selection pane="bottomLeft" activeCell="I3" sqref="I3"/>
    </sheetView>
  </sheetViews>
  <sheetFormatPr defaultColWidth="8.85546875" defaultRowHeight="14.25" x14ac:dyDescent="0.2"/>
  <cols>
    <col min="1" max="1" width="41.28515625" style="102" customWidth="1"/>
    <col min="2" max="2" width="20.85546875" style="102" customWidth="1"/>
    <col min="3" max="3" width="24.85546875" style="102" customWidth="1"/>
    <col min="4" max="4" width="18" style="102" customWidth="1"/>
    <col min="5" max="5" width="33" style="102" customWidth="1"/>
    <col min="6" max="6" width="24.42578125" style="102" customWidth="1"/>
    <col min="7" max="7" width="13" style="102" customWidth="1"/>
    <col min="8" max="8" width="20.5703125" style="102" customWidth="1"/>
    <col min="9" max="9" width="37.7109375" style="102" customWidth="1"/>
    <col min="10" max="10" width="13" style="102" customWidth="1"/>
    <col min="11" max="16384" width="8.85546875" style="102"/>
  </cols>
  <sheetData>
    <row r="1" spans="1:10" ht="20.25" x14ac:dyDescent="0.3">
      <c r="A1" s="182" t="s">
        <v>207</v>
      </c>
      <c r="B1" s="101"/>
      <c r="E1" s="124"/>
      <c r="F1" s="124"/>
      <c r="G1" s="124"/>
      <c r="H1" s="124"/>
    </row>
    <row r="3" spans="1:10" ht="64.5" customHeight="1" x14ac:dyDescent="0.2">
      <c r="B3" s="217" t="s">
        <v>458</v>
      </c>
      <c r="C3" s="217"/>
      <c r="D3" s="217"/>
      <c r="E3" s="217"/>
      <c r="F3" s="217"/>
      <c r="G3" s="217"/>
    </row>
    <row r="4" spans="1:10" ht="60.75" customHeight="1" x14ac:dyDescent="0.2">
      <c r="B4" s="217"/>
      <c r="C4" s="217"/>
      <c r="D4" s="217"/>
      <c r="E4" s="217"/>
      <c r="F4" s="217"/>
      <c r="G4" s="217"/>
    </row>
    <row r="5" spans="1:10" ht="31.5" customHeight="1" x14ac:dyDescent="0.2">
      <c r="B5" s="155" t="s">
        <v>442</v>
      </c>
      <c r="C5" s="219" t="s">
        <v>441</v>
      </c>
      <c r="D5" s="220"/>
      <c r="E5" s="220"/>
      <c r="F5" s="220"/>
      <c r="G5" s="221"/>
    </row>
    <row r="7" spans="1:10" ht="33.75" customHeight="1" x14ac:dyDescent="0.25">
      <c r="A7" s="279" t="s">
        <v>203</v>
      </c>
      <c r="B7" s="156"/>
      <c r="C7" s="273" t="s">
        <v>460</v>
      </c>
      <c r="D7" s="277" t="s">
        <v>461</v>
      </c>
      <c r="E7" s="278"/>
      <c r="F7" s="278"/>
      <c r="G7" s="278"/>
      <c r="H7" s="277" t="s">
        <v>462</v>
      </c>
      <c r="I7" s="277"/>
      <c r="J7" s="277"/>
    </row>
    <row r="8" spans="1:10" ht="64.5" customHeight="1" x14ac:dyDescent="0.3">
      <c r="A8" s="280"/>
      <c r="B8" s="157" t="s">
        <v>459</v>
      </c>
      <c r="C8" s="273"/>
      <c r="D8" s="106" t="s">
        <v>0</v>
      </c>
      <c r="E8" s="106" t="s">
        <v>333</v>
      </c>
      <c r="F8" s="106" t="s">
        <v>204</v>
      </c>
      <c r="G8" s="158" t="s">
        <v>116</v>
      </c>
      <c r="H8" s="106" t="s">
        <v>463</v>
      </c>
      <c r="I8" s="106" t="s">
        <v>334</v>
      </c>
      <c r="J8" s="158" t="s">
        <v>1</v>
      </c>
    </row>
    <row r="9" spans="1:10" ht="18" x14ac:dyDescent="0.25">
      <c r="A9" s="146" t="s">
        <v>327</v>
      </c>
      <c r="B9" s="146"/>
      <c r="C9" s="147"/>
      <c r="D9" s="147"/>
      <c r="E9" s="159"/>
      <c r="F9" s="147"/>
      <c r="G9" s="147"/>
      <c r="H9" s="160"/>
      <c r="I9" s="160"/>
      <c r="J9" s="160"/>
    </row>
    <row r="10" spans="1:10" x14ac:dyDescent="0.2">
      <c r="A10" s="127" t="s">
        <v>4</v>
      </c>
      <c r="B10" s="127"/>
      <c r="C10" s="127"/>
      <c r="D10" s="131"/>
      <c r="E10" s="130"/>
      <c r="F10" s="131"/>
      <c r="G10" s="140">
        <f>D10*E10*F10</f>
        <v>0</v>
      </c>
      <c r="H10" s="131"/>
      <c r="I10" s="131"/>
      <c r="J10" s="140" t="str">
        <f>IFERROR(H10/I10, "0")</f>
        <v>0</v>
      </c>
    </row>
    <row r="11" spans="1:10" x14ac:dyDescent="0.2">
      <c r="A11" s="127" t="s">
        <v>8</v>
      </c>
      <c r="B11" s="127"/>
      <c r="C11" s="127"/>
      <c r="D11" s="131"/>
      <c r="E11" s="130"/>
      <c r="F11" s="131"/>
      <c r="G11" s="140">
        <f t="shared" ref="G11:G51" si="0">D11*E11*F11</f>
        <v>0</v>
      </c>
      <c r="H11" s="131"/>
      <c r="I11" s="131"/>
      <c r="J11" s="140" t="str">
        <f t="shared" ref="J11:J56" si="1">IFERROR(H11/I11, "0")</f>
        <v>0</v>
      </c>
    </row>
    <row r="12" spans="1:10" x14ac:dyDescent="0.2">
      <c r="A12" s="127" t="s">
        <v>7</v>
      </c>
      <c r="B12" s="127"/>
      <c r="C12" s="127"/>
      <c r="D12" s="131"/>
      <c r="E12" s="130"/>
      <c r="F12" s="131"/>
      <c r="G12" s="140">
        <f t="shared" si="0"/>
        <v>0</v>
      </c>
      <c r="H12" s="131"/>
      <c r="I12" s="131"/>
      <c r="J12" s="140" t="str">
        <f t="shared" si="1"/>
        <v>0</v>
      </c>
    </row>
    <row r="13" spans="1:10" x14ac:dyDescent="0.2">
      <c r="A13" s="127" t="s">
        <v>10</v>
      </c>
      <c r="B13" s="127"/>
      <c r="C13" s="127"/>
      <c r="D13" s="131"/>
      <c r="E13" s="130"/>
      <c r="F13" s="131"/>
      <c r="G13" s="140">
        <f t="shared" si="0"/>
        <v>0</v>
      </c>
      <c r="H13" s="131"/>
      <c r="I13" s="131"/>
      <c r="J13" s="140" t="str">
        <f t="shared" si="1"/>
        <v>0</v>
      </c>
    </row>
    <row r="14" spans="1:10" x14ac:dyDescent="0.2">
      <c r="A14" s="127" t="s">
        <v>5</v>
      </c>
      <c r="B14" s="127"/>
      <c r="C14" s="127"/>
      <c r="D14" s="131"/>
      <c r="E14" s="130"/>
      <c r="F14" s="131"/>
      <c r="G14" s="140">
        <f t="shared" si="0"/>
        <v>0</v>
      </c>
      <c r="H14" s="131"/>
      <c r="I14" s="131"/>
      <c r="J14" s="140" t="str">
        <f t="shared" si="1"/>
        <v>0</v>
      </c>
    </row>
    <row r="15" spans="1:10" x14ac:dyDescent="0.2">
      <c r="A15" s="127" t="s">
        <v>491</v>
      </c>
      <c r="B15" s="127"/>
      <c r="C15" s="127"/>
      <c r="D15" s="131"/>
      <c r="E15" s="130"/>
      <c r="F15" s="131"/>
      <c r="G15" s="140">
        <f t="shared" si="0"/>
        <v>0</v>
      </c>
      <c r="H15" s="131"/>
      <c r="I15" s="131"/>
      <c r="J15" s="140" t="str">
        <f t="shared" si="1"/>
        <v>0</v>
      </c>
    </row>
    <row r="16" spans="1:10" ht="28.5" x14ac:dyDescent="0.2">
      <c r="A16" s="127" t="s">
        <v>6</v>
      </c>
      <c r="B16" s="127"/>
      <c r="C16" s="127"/>
      <c r="D16" s="131"/>
      <c r="E16" s="130"/>
      <c r="F16" s="131"/>
      <c r="G16" s="140">
        <f t="shared" si="0"/>
        <v>0</v>
      </c>
      <c r="H16" s="131"/>
      <c r="I16" s="131"/>
      <c r="J16" s="140" t="str">
        <f t="shared" si="1"/>
        <v>0</v>
      </c>
    </row>
    <row r="17" spans="1:10" x14ac:dyDescent="0.2">
      <c r="A17" s="127" t="s">
        <v>9</v>
      </c>
      <c r="B17" s="127"/>
      <c r="C17" s="127"/>
      <c r="D17" s="131"/>
      <c r="E17" s="130"/>
      <c r="F17" s="131"/>
      <c r="G17" s="140">
        <f t="shared" si="0"/>
        <v>0</v>
      </c>
      <c r="H17" s="131"/>
      <c r="I17" s="131"/>
      <c r="J17" s="140" t="str">
        <f t="shared" si="1"/>
        <v>0</v>
      </c>
    </row>
    <row r="18" spans="1:10" x14ac:dyDescent="0.2">
      <c r="A18" s="127" t="s">
        <v>489</v>
      </c>
      <c r="B18" s="127"/>
      <c r="C18" s="127"/>
      <c r="D18" s="131"/>
      <c r="E18" s="130"/>
      <c r="F18" s="131"/>
      <c r="G18" s="140">
        <f t="shared" si="0"/>
        <v>0</v>
      </c>
      <c r="H18" s="131"/>
      <c r="I18" s="131"/>
      <c r="J18" s="140" t="str">
        <f t="shared" si="1"/>
        <v>0</v>
      </c>
    </row>
    <row r="19" spans="1:10" x14ac:dyDescent="0.2">
      <c r="A19" s="127" t="s">
        <v>490</v>
      </c>
      <c r="B19" s="127"/>
      <c r="C19" s="127"/>
      <c r="D19" s="131"/>
      <c r="E19" s="130"/>
      <c r="F19" s="131"/>
      <c r="G19" s="140">
        <f t="shared" ref="G19" si="2">D19*E19*F19</f>
        <v>0</v>
      </c>
      <c r="H19" s="131"/>
      <c r="I19" s="131"/>
      <c r="J19" s="140" t="str">
        <f t="shared" ref="J19" si="3">IFERROR(H19/I19, "0")</f>
        <v>0</v>
      </c>
    </row>
    <row r="20" spans="1:10" x14ac:dyDescent="0.2">
      <c r="A20" s="131" t="s">
        <v>129</v>
      </c>
      <c r="B20" s="127"/>
      <c r="C20" s="127"/>
      <c r="D20" s="131"/>
      <c r="E20" s="130"/>
      <c r="F20" s="131"/>
      <c r="G20" s="140">
        <f t="shared" ref="G20" si="4">D20*E20*F20</f>
        <v>0</v>
      </c>
      <c r="H20" s="131"/>
      <c r="I20" s="131"/>
      <c r="J20" s="140" t="str">
        <f t="shared" ref="J20" si="5">IFERROR(H20/I20, "0")</f>
        <v>0</v>
      </c>
    </row>
    <row r="21" spans="1:10" x14ac:dyDescent="0.2">
      <c r="A21" s="131" t="s">
        <v>129</v>
      </c>
      <c r="B21" s="131"/>
      <c r="C21" s="127"/>
      <c r="D21" s="131"/>
      <c r="E21" s="130"/>
      <c r="F21" s="131"/>
      <c r="G21" s="140">
        <f t="shared" si="0"/>
        <v>0</v>
      </c>
      <c r="H21" s="131"/>
      <c r="I21" s="131"/>
      <c r="J21" s="140" t="str">
        <f t="shared" si="1"/>
        <v>0</v>
      </c>
    </row>
    <row r="22" spans="1:10" ht="36" x14ac:dyDescent="0.25">
      <c r="A22" s="146" t="s">
        <v>328</v>
      </c>
      <c r="B22" s="146"/>
      <c r="C22" s="147"/>
      <c r="D22" s="147"/>
      <c r="E22" s="159"/>
      <c r="F22" s="147"/>
      <c r="G22" s="147"/>
      <c r="H22" s="160"/>
      <c r="I22" s="160"/>
      <c r="J22" s="160"/>
    </row>
    <row r="23" spans="1:10" x14ac:dyDescent="0.2">
      <c r="A23" s="127" t="s">
        <v>4</v>
      </c>
      <c r="B23" s="127"/>
      <c r="C23" s="127"/>
      <c r="D23" s="131"/>
      <c r="E23" s="130"/>
      <c r="F23" s="131"/>
      <c r="G23" s="140">
        <f>D23*E23*F23</f>
        <v>0</v>
      </c>
      <c r="H23" s="131"/>
      <c r="I23" s="131"/>
      <c r="J23" s="140" t="str">
        <f t="shared" si="1"/>
        <v>0</v>
      </c>
    </row>
    <row r="24" spans="1:10" x14ac:dyDescent="0.2">
      <c r="A24" s="127" t="s">
        <v>8</v>
      </c>
      <c r="B24" s="127"/>
      <c r="C24" s="127"/>
      <c r="D24" s="131"/>
      <c r="E24" s="130"/>
      <c r="F24" s="131"/>
      <c r="G24" s="140">
        <f t="shared" ref="G24:G34" si="6">D24*E24*F24</f>
        <v>0</v>
      </c>
      <c r="H24" s="131"/>
      <c r="I24" s="131"/>
      <c r="J24" s="140" t="str">
        <f t="shared" si="1"/>
        <v>0</v>
      </c>
    </row>
    <row r="25" spans="1:10" x14ac:dyDescent="0.2">
      <c r="A25" s="127" t="s">
        <v>7</v>
      </c>
      <c r="B25" s="127"/>
      <c r="C25" s="127"/>
      <c r="D25" s="131"/>
      <c r="E25" s="130"/>
      <c r="F25" s="131"/>
      <c r="G25" s="140">
        <f t="shared" si="6"/>
        <v>0</v>
      </c>
      <c r="H25" s="131"/>
      <c r="I25" s="131"/>
      <c r="J25" s="140" t="str">
        <f t="shared" si="1"/>
        <v>0</v>
      </c>
    </row>
    <row r="26" spans="1:10" x14ac:dyDescent="0.2">
      <c r="A26" s="127" t="s">
        <v>10</v>
      </c>
      <c r="B26" s="127"/>
      <c r="C26" s="127"/>
      <c r="D26" s="131"/>
      <c r="E26" s="130"/>
      <c r="F26" s="131"/>
      <c r="G26" s="140">
        <f t="shared" si="6"/>
        <v>0</v>
      </c>
      <c r="H26" s="131"/>
      <c r="I26" s="131"/>
      <c r="J26" s="140" t="str">
        <f t="shared" si="1"/>
        <v>0</v>
      </c>
    </row>
    <row r="27" spans="1:10" x14ac:dyDescent="0.2">
      <c r="A27" s="127" t="s">
        <v>5</v>
      </c>
      <c r="B27" s="127"/>
      <c r="C27" s="127"/>
      <c r="D27" s="131"/>
      <c r="E27" s="130"/>
      <c r="F27" s="131"/>
      <c r="G27" s="140">
        <f t="shared" si="6"/>
        <v>0</v>
      </c>
      <c r="H27" s="131"/>
      <c r="I27" s="131"/>
      <c r="J27" s="140" t="str">
        <f t="shared" si="1"/>
        <v>0</v>
      </c>
    </row>
    <row r="28" spans="1:10" x14ac:dyDescent="0.2">
      <c r="A28" s="127" t="s">
        <v>491</v>
      </c>
      <c r="B28" s="127"/>
      <c r="C28" s="127"/>
      <c r="D28" s="131"/>
      <c r="E28" s="130"/>
      <c r="F28" s="131"/>
      <c r="G28" s="140">
        <f t="shared" si="6"/>
        <v>0</v>
      </c>
      <c r="H28" s="131"/>
      <c r="I28" s="131"/>
      <c r="J28" s="140" t="str">
        <f t="shared" si="1"/>
        <v>0</v>
      </c>
    </row>
    <row r="29" spans="1:10" ht="28.5" x14ac:dyDescent="0.2">
      <c r="A29" s="127" t="s">
        <v>6</v>
      </c>
      <c r="B29" s="127"/>
      <c r="C29" s="127"/>
      <c r="D29" s="131"/>
      <c r="E29" s="130"/>
      <c r="F29" s="131"/>
      <c r="G29" s="140">
        <f t="shared" si="6"/>
        <v>0</v>
      </c>
      <c r="H29" s="131"/>
      <c r="I29" s="131"/>
      <c r="J29" s="140" t="str">
        <f t="shared" si="1"/>
        <v>0</v>
      </c>
    </row>
    <row r="30" spans="1:10" x14ac:dyDescent="0.2">
      <c r="A30" s="127" t="s">
        <v>9</v>
      </c>
      <c r="B30" s="127"/>
      <c r="C30" s="127"/>
      <c r="D30" s="131"/>
      <c r="E30" s="130"/>
      <c r="F30" s="131"/>
      <c r="G30" s="140">
        <f t="shared" si="6"/>
        <v>0</v>
      </c>
      <c r="H30" s="131"/>
      <c r="I30" s="131"/>
      <c r="J30" s="140" t="str">
        <f t="shared" si="1"/>
        <v>0</v>
      </c>
    </row>
    <row r="31" spans="1:10" x14ac:dyDescent="0.2">
      <c r="A31" s="127" t="s">
        <v>489</v>
      </c>
      <c r="B31" s="127"/>
      <c r="C31" s="127"/>
      <c r="D31" s="131"/>
      <c r="E31" s="130"/>
      <c r="F31" s="131"/>
      <c r="G31" s="140">
        <f t="shared" si="6"/>
        <v>0</v>
      </c>
      <c r="H31" s="131"/>
      <c r="I31" s="131"/>
      <c r="J31" s="140" t="str">
        <f t="shared" ref="J31:J32" si="7">IFERROR(H31/I31, "0")</f>
        <v>0</v>
      </c>
    </row>
    <row r="32" spans="1:10" x14ac:dyDescent="0.2">
      <c r="A32" s="127" t="s">
        <v>490</v>
      </c>
      <c r="B32" s="127"/>
      <c r="C32" s="127"/>
      <c r="D32" s="131"/>
      <c r="E32" s="130"/>
      <c r="F32" s="131"/>
      <c r="G32" s="140">
        <f t="shared" si="6"/>
        <v>0</v>
      </c>
      <c r="H32" s="131"/>
      <c r="I32" s="131"/>
      <c r="J32" s="140" t="str">
        <f t="shared" si="7"/>
        <v>0</v>
      </c>
    </row>
    <row r="33" spans="1:10" x14ac:dyDescent="0.2">
      <c r="A33" s="127" t="s">
        <v>129</v>
      </c>
      <c r="B33" s="127"/>
      <c r="C33" s="127"/>
      <c r="D33" s="131"/>
      <c r="E33" s="130"/>
      <c r="F33" s="131"/>
      <c r="G33" s="140">
        <f t="shared" si="6"/>
        <v>0</v>
      </c>
      <c r="H33" s="131"/>
      <c r="I33" s="131"/>
      <c r="J33" s="140" t="str">
        <f t="shared" si="1"/>
        <v>0</v>
      </c>
    </row>
    <row r="34" spans="1:10" x14ac:dyDescent="0.2">
      <c r="A34" s="131" t="s">
        <v>129</v>
      </c>
      <c r="B34" s="131"/>
      <c r="C34" s="127"/>
      <c r="D34" s="131"/>
      <c r="E34" s="130"/>
      <c r="F34" s="131"/>
      <c r="G34" s="140">
        <f t="shared" si="6"/>
        <v>0</v>
      </c>
      <c r="H34" s="131"/>
      <c r="I34" s="131"/>
      <c r="J34" s="140" t="str">
        <f t="shared" si="1"/>
        <v>0</v>
      </c>
    </row>
    <row r="35" spans="1:10" ht="24" customHeight="1" x14ac:dyDescent="0.25">
      <c r="A35" s="146" t="s">
        <v>329</v>
      </c>
      <c r="B35" s="146"/>
      <c r="C35" s="147"/>
      <c r="D35" s="147"/>
      <c r="E35" s="159"/>
      <c r="F35" s="147"/>
      <c r="G35" s="147"/>
      <c r="H35" s="160"/>
      <c r="I35" s="160"/>
      <c r="J35" s="160"/>
    </row>
    <row r="36" spans="1:10" x14ac:dyDescent="0.2">
      <c r="A36" s="127" t="s">
        <v>4</v>
      </c>
      <c r="B36" s="127"/>
      <c r="C36" s="127"/>
      <c r="D36" s="131"/>
      <c r="E36" s="130"/>
      <c r="F36" s="131"/>
      <c r="G36" s="140">
        <f>D36*E36*F36</f>
        <v>0</v>
      </c>
      <c r="H36" s="131"/>
      <c r="I36" s="131"/>
      <c r="J36" s="140" t="str">
        <f t="shared" si="1"/>
        <v>0</v>
      </c>
    </row>
    <row r="37" spans="1:10" x14ac:dyDescent="0.2">
      <c r="A37" s="127" t="s">
        <v>8</v>
      </c>
      <c r="B37" s="127"/>
      <c r="C37" s="127"/>
      <c r="D37" s="131"/>
      <c r="E37" s="130"/>
      <c r="F37" s="131"/>
      <c r="G37" s="140">
        <f t="shared" ref="G37:G49" si="8">D37*E37*F37</f>
        <v>0</v>
      </c>
      <c r="H37" s="131"/>
      <c r="I37" s="131"/>
      <c r="J37" s="140" t="str">
        <f t="shared" si="1"/>
        <v>0</v>
      </c>
    </row>
    <row r="38" spans="1:10" x14ac:dyDescent="0.2">
      <c r="A38" s="127" t="s">
        <v>7</v>
      </c>
      <c r="B38" s="127"/>
      <c r="C38" s="127"/>
      <c r="D38" s="131"/>
      <c r="E38" s="130"/>
      <c r="F38" s="131"/>
      <c r="G38" s="140">
        <f t="shared" si="8"/>
        <v>0</v>
      </c>
      <c r="H38" s="131"/>
      <c r="I38" s="131"/>
      <c r="J38" s="140" t="str">
        <f t="shared" si="1"/>
        <v>0</v>
      </c>
    </row>
    <row r="39" spans="1:10" x14ac:dyDescent="0.2">
      <c r="A39" s="127" t="s">
        <v>10</v>
      </c>
      <c r="B39" s="127"/>
      <c r="C39" s="127"/>
      <c r="D39" s="131"/>
      <c r="E39" s="130"/>
      <c r="F39" s="131"/>
      <c r="G39" s="140">
        <f t="shared" si="8"/>
        <v>0</v>
      </c>
      <c r="H39" s="131"/>
      <c r="I39" s="131"/>
      <c r="J39" s="140" t="str">
        <f t="shared" si="1"/>
        <v>0</v>
      </c>
    </row>
    <row r="40" spans="1:10" x14ac:dyDescent="0.2">
      <c r="A40" s="127" t="s">
        <v>5</v>
      </c>
      <c r="B40" s="127"/>
      <c r="C40" s="127"/>
      <c r="D40" s="131"/>
      <c r="E40" s="130"/>
      <c r="F40" s="131"/>
      <c r="G40" s="140">
        <f t="shared" si="8"/>
        <v>0</v>
      </c>
      <c r="H40" s="131"/>
      <c r="I40" s="131"/>
      <c r="J40" s="140" t="str">
        <f t="shared" si="1"/>
        <v>0</v>
      </c>
    </row>
    <row r="41" spans="1:10" x14ac:dyDescent="0.2">
      <c r="A41" s="127" t="s">
        <v>491</v>
      </c>
      <c r="B41" s="127"/>
      <c r="C41" s="127"/>
      <c r="D41" s="131"/>
      <c r="E41" s="130"/>
      <c r="F41" s="131"/>
      <c r="G41" s="140">
        <f t="shared" si="8"/>
        <v>0</v>
      </c>
      <c r="H41" s="131"/>
      <c r="I41" s="131"/>
      <c r="J41" s="140" t="str">
        <f t="shared" si="1"/>
        <v>0</v>
      </c>
    </row>
    <row r="42" spans="1:10" ht="28.5" x14ac:dyDescent="0.2">
      <c r="A42" s="127" t="s">
        <v>6</v>
      </c>
      <c r="B42" s="127"/>
      <c r="C42" s="127"/>
      <c r="D42" s="131"/>
      <c r="E42" s="130"/>
      <c r="F42" s="131"/>
      <c r="G42" s="140">
        <f t="shared" si="8"/>
        <v>0</v>
      </c>
      <c r="H42" s="131"/>
      <c r="I42" s="131"/>
      <c r="J42" s="140" t="str">
        <f t="shared" si="1"/>
        <v>0</v>
      </c>
    </row>
    <row r="43" spans="1:10" x14ac:dyDescent="0.2">
      <c r="A43" s="127" t="s">
        <v>9</v>
      </c>
      <c r="B43" s="127"/>
      <c r="C43" s="127"/>
      <c r="D43" s="131"/>
      <c r="E43" s="130"/>
      <c r="F43" s="131"/>
      <c r="G43" s="140">
        <f t="shared" si="8"/>
        <v>0</v>
      </c>
      <c r="H43" s="131"/>
      <c r="I43" s="131"/>
      <c r="J43" s="140" t="str">
        <f t="shared" si="1"/>
        <v>0</v>
      </c>
    </row>
    <row r="44" spans="1:10" x14ac:dyDescent="0.2">
      <c r="A44" s="127" t="s">
        <v>489</v>
      </c>
      <c r="B44" s="127"/>
      <c r="C44" s="127"/>
      <c r="D44" s="131"/>
      <c r="E44" s="130"/>
      <c r="F44" s="131"/>
      <c r="G44" s="140">
        <f t="shared" si="8"/>
        <v>0</v>
      </c>
      <c r="H44" s="131"/>
      <c r="I44" s="131"/>
      <c r="J44" s="140" t="str">
        <f t="shared" si="1"/>
        <v>0</v>
      </c>
    </row>
    <row r="45" spans="1:10" x14ac:dyDescent="0.2">
      <c r="A45" s="127" t="s">
        <v>490</v>
      </c>
      <c r="B45" s="127"/>
      <c r="C45" s="127"/>
      <c r="D45" s="131"/>
      <c r="E45" s="130"/>
      <c r="F45" s="131"/>
      <c r="G45" s="140">
        <f t="shared" si="8"/>
        <v>0</v>
      </c>
      <c r="H45" s="131"/>
      <c r="I45" s="131"/>
      <c r="J45" s="140" t="str">
        <f t="shared" si="1"/>
        <v>0</v>
      </c>
    </row>
    <row r="46" spans="1:10" x14ac:dyDescent="0.2">
      <c r="A46" s="127" t="s">
        <v>129</v>
      </c>
      <c r="B46" s="127"/>
      <c r="C46" s="127"/>
      <c r="D46" s="131"/>
      <c r="E46" s="130"/>
      <c r="F46" s="131"/>
      <c r="G46" s="140">
        <f t="shared" si="8"/>
        <v>0</v>
      </c>
      <c r="H46" s="131"/>
      <c r="I46" s="131"/>
      <c r="J46" s="140" t="str">
        <f t="shared" si="1"/>
        <v>0</v>
      </c>
    </row>
    <row r="47" spans="1:10" x14ac:dyDescent="0.2">
      <c r="A47" s="131" t="s">
        <v>129</v>
      </c>
      <c r="B47" s="131"/>
      <c r="C47" s="127"/>
      <c r="D47" s="131"/>
      <c r="E47" s="130"/>
      <c r="F47" s="131"/>
      <c r="G47" s="140">
        <f t="shared" si="8"/>
        <v>0</v>
      </c>
      <c r="H47" s="131"/>
      <c r="I47" s="131"/>
      <c r="J47" s="140" t="str">
        <f t="shared" si="1"/>
        <v>0</v>
      </c>
    </row>
    <row r="48" spans="1:10" ht="18" x14ac:dyDescent="0.25">
      <c r="A48" s="150" t="s">
        <v>330</v>
      </c>
      <c r="B48" s="150"/>
      <c r="C48" s="151"/>
      <c r="D48" s="151"/>
      <c r="E48" s="161"/>
      <c r="F48" s="151"/>
      <c r="G48" s="151"/>
      <c r="H48" s="162"/>
      <c r="I48" s="162"/>
      <c r="J48" s="162"/>
    </row>
    <row r="49" spans="1:10" x14ac:dyDescent="0.2">
      <c r="A49" s="131" t="s">
        <v>4</v>
      </c>
      <c r="B49" s="131"/>
      <c r="C49" s="127"/>
      <c r="D49" s="131"/>
      <c r="E49" s="130"/>
      <c r="F49" s="131"/>
      <c r="G49" s="140">
        <f t="shared" si="8"/>
        <v>0</v>
      </c>
      <c r="H49" s="131"/>
      <c r="I49" s="131"/>
      <c r="J49" s="163" t="str">
        <f t="shared" si="1"/>
        <v>0</v>
      </c>
    </row>
    <row r="50" spans="1:10" x14ac:dyDescent="0.2">
      <c r="A50" s="127" t="s">
        <v>492</v>
      </c>
      <c r="B50" s="131"/>
      <c r="C50" s="127"/>
      <c r="D50" s="131"/>
      <c r="E50" s="130"/>
      <c r="F50" s="131"/>
      <c r="G50" s="140">
        <f t="shared" si="0"/>
        <v>0</v>
      </c>
      <c r="H50" s="131"/>
      <c r="I50" s="131"/>
      <c r="J50" s="163" t="str">
        <f t="shared" si="1"/>
        <v>0</v>
      </c>
    </row>
    <row r="51" spans="1:10" ht="28.5" x14ac:dyDescent="0.2">
      <c r="A51" s="131" t="s">
        <v>6</v>
      </c>
      <c r="B51" s="131"/>
      <c r="C51" s="127"/>
      <c r="D51" s="131"/>
      <c r="E51" s="130"/>
      <c r="F51" s="131"/>
      <c r="G51" s="140">
        <f t="shared" si="0"/>
        <v>0</v>
      </c>
      <c r="H51" s="131"/>
      <c r="I51" s="131"/>
      <c r="J51" s="163" t="str">
        <f t="shared" si="1"/>
        <v>0</v>
      </c>
    </row>
    <row r="52" spans="1:10" x14ac:dyDescent="0.2">
      <c r="A52" s="131" t="s">
        <v>8</v>
      </c>
      <c r="B52" s="131"/>
      <c r="C52" s="131"/>
      <c r="D52" s="131"/>
      <c r="E52" s="130"/>
      <c r="F52" s="131"/>
      <c r="G52" s="140">
        <f t="shared" ref="G52:G58" si="9">D52*E52*F52</f>
        <v>0</v>
      </c>
      <c r="H52" s="131"/>
      <c r="I52" s="131"/>
      <c r="J52" s="163" t="str">
        <f t="shared" si="1"/>
        <v>0</v>
      </c>
    </row>
    <row r="53" spans="1:10" x14ac:dyDescent="0.2">
      <c r="A53" s="131" t="s">
        <v>205</v>
      </c>
      <c r="B53" s="131"/>
      <c r="C53" s="127"/>
      <c r="D53" s="131"/>
      <c r="E53" s="130"/>
      <c r="F53" s="131"/>
      <c r="G53" s="140">
        <f t="shared" si="9"/>
        <v>0</v>
      </c>
      <c r="H53" s="131"/>
      <c r="I53" s="131"/>
      <c r="J53" s="163" t="str">
        <f t="shared" si="1"/>
        <v>0</v>
      </c>
    </row>
    <row r="54" spans="1:10" x14ac:dyDescent="0.2">
      <c r="A54" s="131" t="s">
        <v>9</v>
      </c>
      <c r="B54" s="131"/>
      <c r="C54" s="127"/>
      <c r="D54" s="131"/>
      <c r="E54" s="130"/>
      <c r="F54" s="131"/>
      <c r="G54" s="140">
        <f t="shared" si="9"/>
        <v>0</v>
      </c>
      <c r="H54" s="131"/>
      <c r="I54" s="131"/>
      <c r="J54" s="163" t="str">
        <f t="shared" si="1"/>
        <v>0</v>
      </c>
    </row>
    <row r="55" spans="1:10" x14ac:dyDescent="0.2">
      <c r="A55" s="131" t="s">
        <v>129</v>
      </c>
      <c r="B55" s="131"/>
      <c r="C55" s="127"/>
      <c r="D55" s="131"/>
      <c r="E55" s="130"/>
      <c r="F55" s="131"/>
      <c r="G55" s="140">
        <f t="shared" si="9"/>
        <v>0</v>
      </c>
      <c r="H55" s="131"/>
      <c r="I55" s="131"/>
      <c r="J55" s="163" t="str">
        <f t="shared" si="1"/>
        <v>0</v>
      </c>
    </row>
    <row r="56" spans="1:10" x14ac:dyDescent="0.2">
      <c r="A56" s="131" t="s">
        <v>129</v>
      </c>
      <c r="B56" s="131"/>
      <c r="C56" s="127"/>
      <c r="D56" s="131"/>
      <c r="E56" s="130"/>
      <c r="F56" s="131"/>
      <c r="G56" s="140">
        <f t="shared" si="9"/>
        <v>0</v>
      </c>
      <c r="H56" s="131"/>
      <c r="I56" s="131"/>
      <c r="J56" s="163" t="str">
        <f t="shared" si="1"/>
        <v>0</v>
      </c>
    </row>
    <row r="57" spans="1:10" ht="36" x14ac:dyDescent="0.25">
      <c r="A57" s="150" t="s">
        <v>331</v>
      </c>
      <c r="B57" s="150"/>
      <c r="C57" s="151"/>
      <c r="D57" s="151"/>
      <c r="E57" s="161"/>
      <c r="F57" s="151"/>
      <c r="G57" s="151"/>
      <c r="H57" s="162"/>
      <c r="I57" s="162"/>
      <c r="J57" s="162"/>
    </row>
    <row r="58" spans="1:10" x14ac:dyDescent="0.2">
      <c r="A58" s="131" t="s">
        <v>4</v>
      </c>
      <c r="B58" s="131"/>
      <c r="C58" s="127"/>
      <c r="D58" s="131"/>
      <c r="E58" s="130"/>
      <c r="F58" s="131"/>
      <c r="G58" s="140">
        <f t="shared" si="9"/>
        <v>0</v>
      </c>
      <c r="H58" s="131"/>
      <c r="I58" s="131"/>
      <c r="J58" s="140" t="str">
        <f t="shared" ref="J58:J65" si="10">IFERROR(H58/I58, "0")</f>
        <v>0</v>
      </c>
    </row>
    <row r="59" spans="1:10" x14ac:dyDescent="0.2">
      <c r="A59" s="127" t="s">
        <v>492</v>
      </c>
      <c r="B59" s="131"/>
      <c r="C59" s="127"/>
      <c r="D59" s="131"/>
      <c r="E59" s="130"/>
      <c r="F59" s="131"/>
      <c r="G59" s="140">
        <f t="shared" ref="G59:G65" si="11">D59*E59*F59</f>
        <v>0</v>
      </c>
      <c r="H59" s="131"/>
      <c r="I59" s="131"/>
      <c r="J59" s="140" t="str">
        <f t="shared" si="10"/>
        <v>0</v>
      </c>
    </row>
    <row r="60" spans="1:10" ht="28.5" x14ac:dyDescent="0.2">
      <c r="A60" s="131" t="s">
        <v>6</v>
      </c>
      <c r="B60" s="131"/>
      <c r="C60" s="127"/>
      <c r="D60" s="131"/>
      <c r="E60" s="130"/>
      <c r="F60" s="131"/>
      <c r="G60" s="140">
        <f t="shared" si="11"/>
        <v>0</v>
      </c>
      <c r="H60" s="131"/>
      <c r="I60" s="131"/>
      <c r="J60" s="140" t="str">
        <f t="shared" si="10"/>
        <v>0</v>
      </c>
    </row>
    <row r="61" spans="1:10" x14ac:dyDescent="0.2">
      <c r="A61" s="131" t="s">
        <v>8</v>
      </c>
      <c r="B61" s="131"/>
      <c r="C61" s="131"/>
      <c r="D61" s="131"/>
      <c r="E61" s="130"/>
      <c r="F61" s="131"/>
      <c r="G61" s="140">
        <f t="shared" si="11"/>
        <v>0</v>
      </c>
      <c r="H61" s="131"/>
      <c r="I61" s="131"/>
      <c r="J61" s="140" t="str">
        <f t="shared" si="10"/>
        <v>0</v>
      </c>
    </row>
    <row r="62" spans="1:10" x14ac:dyDescent="0.2">
      <c r="A62" s="131" t="s">
        <v>205</v>
      </c>
      <c r="B62" s="131"/>
      <c r="C62" s="127"/>
      <c r="D62" s="131"/>
      <c r="E62" s="130"/>
      <c r="F62" s="131"/>
      <c r="G62" s="140">
        <f t="shared" si="11"/>
        <v>0</v>
      </c>
      <c r="H62" s="131"/>
      <c r="I62" s="131"/>
      <c r="J62" s="140" t="str">
        <f t="shared" si="10"/>
        <v>0</v>
      </c>
    </row>
    <row r="63" spans="1:10" x14ac:dyDescent="0.2">
      <c r="A63" s="131" t="s">
        <v>9</v>
      </c>
      <c r="B63" s="131"/>
      <c r="C63" s="127"/>
      <c r="D63" s="131"/>
      <c r="E63" s="130"/>
      <c r="F63" s="131"/>
      <c r="G63" s="140">
        <f t="shared" si="11"/>
        <v>0</v>
      </c>
      <c r="H63" s="131"/>
      <c r="I63" s="131"/>
      <c r="J63" s="140" t="str">
        <f t="shared" si="10"/>
        <v>0</v>
      </c>
    </row>
    <row r="64" spans="1:10" x14ac:dyDescent="0.2">
      <c r="A64" s="131" t="s">
        <v>129</v>
      </c>
      <c r="B64" s="131"/>
      <c r="C64" s="127"/>
      <c r="D64" s="131"/>
      <c r="E64" s="130"/>
      <c r="F64" s="131"/>
      <c r="G64" s="140">
        <f t="shared" si="11"/>
        <v>0</v>
      </c>
      <c r="H64" s="131"/>
      <c r="I64" s="131"/>
      <c r="J64" s="140" t="str">
        <f t="shared" si="10"/>
        <v>0</v>
      </c>
    </row>
    <row r="65" spans="1:10" x14ac:dyDescent="0.2">
      <c r="A65" s="131" t="s">
        <v>129</v>
      </c>
      <c r="B65" s="131"/>
      <c r="C65" s="127"/>
      <c r="D65" s="131"/>
      <c r="E65" s="130"/>
      <c r="F65" s="131"/>
      <c r="G65" s="140">
        <f t="shared" si="11"/>
        <v>0</v>
      </c>
      <c r="H65" s="131"/>
      <c r="I65" s="131"/>
      <c r="J65" s="140" t="str">
        <f t="shared" si="10"/>
        <v>0</v>
      </c>
    </row>
    <row r="66" spans="1:10" ht="26.25" customHeight="1" x14ac:dyDescent="0.25">
      <c r="A66" s="150" t="s">
        <v>332</v>
      </c>
      <c r="B66" s="150"/>
      <c r="C66" s="151"/>
      <c r="D66" s="151"/>
      <c r="E66" s="161"/>
      <c r="F66" s="151"/>
      <c r="G66" s="151"/>
      <c r="H66" s="162"/>
      <c r="I66" s="162"/>
      <c r="J66" s="162"/>
    </row>
    <row r="67" spans="1:10" x14ac:dyDescent="0.2">
      <c r="A67" s="131" t="s">
        <v>4</v>
      </c>
      <c r="B67" s="131"/>
      <c r="C67" s="127"/>
      <c r="D67" s="131"/>
      <c r="E67" s="130"/>
      <c r="F67" s="131"/>
      <c r="G67" s="140">
        <f t="shared" ref="G67:G74" si="12">D67*E67*F67</f>
        <v>0</v>
      </c>
      <c r="H67" s="131"/>
      <c r="I67" s="131"/>
      <c r="J67" s="140" t="str">
        <f t="shared" ref="J67:J74" si="13">IFERROR(H67/I67, "0")</f>
        <v>0</v>
      </c>
    </row>
    <row r="68" spans="1:10" x14ac:dyDescent="0.2">
      <c r="A68" s="127" t="s">
        <v>492</v>
      </c>
      <c r="B68" s="131"/>
      <c r="C68" s="127"/>
      <c r="D68" s="131"/>
      <c r="E68" s="130"/>
      <c r="F68" s="131"/>
      <c r="G68" s="140">
        <f t="shared" si="12"/>
        <v>0</v>
      </c>
      <c r="H68" s="131"/>
      <c r="I68" s="131"/>
      <c r="J68" s="140" t="str">
        <f t="shared" si="13"/>
        <v>0</v>
      </c>
    </row>
    <row r="69" spans="1:10" ht="28.5" x14ac:dyDescent="0.2">
      <c r="A69" s="131" t="s">
        <v>6</v>
      </c>
      <c r="B69" s="131"/>
      <c r="C69" s="127"/>
      <c r="D69" s="131"/>
      <c r="E69" s="130"/>
      <c r="F69" s="131"/>
      <c r="G69" s="140">
        <f t="shared" si="12"/>
        <v>0</v>
      </c>
      <c r="H69" s="131"/>
      <c r="I69" s="131"/>
      <c r="J69" s="140" t="str">
        <f t="shared" si="13"/>
        <v>0</v>
      </c>
    </row>
    <row r="70" spans="1:10" x14ac:dyDescent="0.2">
      <c r="A70" s="131" t="s">
        <v>8</v>
      </c>
      <c r="B70" s="131"/>
      <c r="C70" s="131"/>
      <c r="D70" s="131"/>
      <c r="E70" s="130"/>
      <c r="F70" s="131"/>
      <c r="G70" s="140">
        <f t="shared" si="12"/>
        <v>0</v>
      </c>
      <c r="H70" s="131"/>
      <c r="I70" s="131"/>
      <c r="J70" s="140" t="str">
        <f t="shared" si="13"/>
        <v>0</v>
      </c>
    </row>
    <row r="71" spans="1:10" x14ac:dyDescent="0.2">
      <c r="A71" s="131" t="s">
        <v>205</v>
      </c>
      <c r="B71" s="131"/>
      <c r="C71" s="127"/>
      <c r="D71" s="131"/>
      <c r="E71" s="130"/>
      <c r="F71" s="131"/>
      <c r="G71" s="140">
        <f t="shared" si="12"/>
        <v>0</v>
      </c>
      <c r="H71" s="131"/>
      <c r="I71" s="131"/>
      <c r="J71" s="140" t="str">
        <f t="shared" si="13"/>
        <v>0</v>
      </c>
    </row>
    <row r="72" spans="1:10" x14ac:dyDescent="0.2">
      <c r="A72" s="131" t="s">
        <v>9</v>
      </c>
      <c r="B72" s="131"/>
      <c r="C72" s="127"/>
      <c r="D72" s="131"/>
      <c r="E72" s="130"/>
      <c r="F72" s="131"/>
      <c r="G72" s="140">
        <f t="shared" si="12"/>
        <v>0</v>
      </c>
      <c r="H72" s="131"/>
      <c r="I72" s="131"/>
      <c r="J72" s="140" t="str">
        <f t="shared" si="13"/>
        <v>0</v>
      </c>
    </row>
    <row r="73" spans="1:10" x14ac:dyDescent="0.2">
      <c r="A73" s="131" t="s">
        <v>129</v>
      </c>
      <c r="B73" s="131"/>
      <c r="C73" s="127"/>
      <c r="D73" s="131"/>
      <c r="E73" s="130"/>
      <c r="F73" s="131"/>
      <c r="G73" s="140">
        <f t="shared" si="12"/>
        <v>0</v>
      </c>
      <c r="H73" s="131"/>
      <c r="I73" s="131"/>
      <c r="J73" s="140" t="str">
        <f t="shared" si="13"/>
        <v>0</v>
      </c>
    </row>
    <row r="74" spans="1:10" x14ac:dyDescent="0.2">
      <c r="A74" s="131" t="s">
        <v>129</v>
      </c>
      <c r="B74" s="131"/>
      <c r="C74" s="127"/>
      <c r="D74" s="131"/>
      <c r="E74" s="130"/>
      <c r="F74" s="131"/>
      <c r="G74" s="140">
        <f t="shared" si="12"/>
        <v>0</v>
      </c>
      <c r="H74" s="131"/>
      <c r="I74" s="131"/>
      <c r="J74" s="140" t="str">
        <f t="shared" si="13"/>
        <v>0</v>
      </c>
    </row>
  </sheetData>
  <sheetProtection password="F400" sheet="1" objects="1" scenarios="1" selectLockedCells="1"/>
  <mergeCells count="6">
    <mergeCell ref="D7:G7"/>
    <mergeCell ref="H7:J7"/>
    <mergeCell ref="A7:A8"/>
    <mergeCell ref="C7:C8"/>
    <mergeCell ref="B3:G4"/>
    <mergeCell ref="C5:G5"/>
  </mergeCells>
  <phoneticPr fontId="30" type="noConversion"/>
  <dataValidations count="6">
    <dataValidation type="list" allowBlank="1" showInputMessage="1" showErrorMessage="1" sqref="C10:C21 C31:C32 C44:C45">
      <formula1>NSPCORE</formula1>
    </dataValidation>
    <dataValidation type="list" allowBlank="1" showInputMessage="1" showErrorMessage="1" sqref="C23:C30 C33:C34">
      <formula1>NSPADD</formula1>
    </dataValidation>
    <dataValidation type="list" allowBlank="1" showInputMessage="1" showErrorMessage="1" sqref="C36:C43 C46:C47">
      <formula1>NSPNON</formula1>
    </dataValidation>
    <dataValidation type="list" allowBlank="1" showInputMessage="1" showErrorMessage="1" sqref="C49:C56">
      <formula1>OSTCORE</formula1>
    </dataValidation>
    <dataValidation type="list" allowBlank="1" showInputMessage="1" showErrorMessage="1" sqref="C58:C65">
      <formula1>OSTADD</formula1>
    </dataValidation>
    <dataValidation type="list" allowBlank="1" showInputMessage="1" showErrorMessage="1" sqref="C67:C74">
      <formula1>OSTNON</formula1>
    </dataValidation>
  </dataValidations>
  <pageMargins left="0.7" right="0.7" top="0.75" bottom="0.75" header="0.3" footer="0.3"/>
  <pageSetup orientation="portrait" horizontalDpi="4294967292" verticalDpi="4294967292"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F65"/>
  <sheetViews>
    <sheetView showGridLines="0" zoomScale="90" zoomScaleNormal="90" workbookViewId="0">
      <pane xSplit="1" ySplit="7" topLeftCell="B8" activePane="bottomRight" state="frozen"/>
      <selection pane="topRight" activeCell="B1" sqref="B1"/>
      <selection pane="bottomLeft" activeCell="A8" sqref="A8"/>
      <selection pane="bottomRight" activeCell="N20" sqref="N20"/>
    </sheetView>
  </sheetViews>
  <sheetFormatPr defaultColWidth="8.85546875" defaultRowHeight="14.25" x14ac:dyDescent="0.2"/>
  <cols>
    <col min="1" max="1" width="38.42578125" style="102" customWidth="1"/>
    <col min="2" max="2" width="22.85546875" style="102" customWidth="1"/>
    <col min="3" max="3" width="21.28515625" style="143" customWidth="1"/>
    <col min="4" max="4" width="16.140625" style="143" customWidth="1"/>
    <col min="5" max="5" width="30" style="143" customWidth="1"/>
    <col min="6" max="6" width="10.85546875" style="102" customWidth="1"/>
    <col min="7" max="16384" width="8.85546875" style="102"/>
  </cols>
  <sheetData>
    <row r="1" spans="1:6" ht="20.25" x14ac:dyDescent="0.3">
      <c r="A1" s="182" t="s">
        <v>243</v>
      </c>
      <c r="C1" s="144"/>
      <c r="D1" s="144"/>
      <c r="E1" s="144"/>
    </row>
    <row r="3" spans="1:6" ht="33.75" customHeight="1" x14ac:dyDescent="0.2">
      <c r="B3" s="229" t="s">
        <v>512</v>
      </c>
      <c r="C3" s="230"/>
      <c r="D3" s="230"/>
      <c r="E3" s="230"/>
      <c r="F3" s="231"/>
    </row>
    <row r="4" spans="1:6" ht="52.5" customHeight="1" x14ac:dyDescent="0.2">
      <c r="B4" s="232"/>
      <c r="C4" s="233"/>
      <c r="D4" s="233"/>
      <c r="E4" s="233"/>
      <c r="F4" s="234"/>
    </row>
    <row r="5" spans="1:6" ht="48" customHeight="1" x14ac:dyDescent="0.2">
      <c r="B5" s="276" t="s">
        <v>446</v>
      </c>
      <c r="C5" s="276"/>
      <c r="D5" s="219" t="s">
        <v>447</v>
      </c>
      <c r="E5" s="220"/>
      <c r="F5" s="221"/>
    </row>
    <row r="7" spans="1:6" ht="66" customHeight="1" x14ac:dyDescent="0.25">
      <c r="B7" s="164" t="s">
        <v>434</v>
      </c>
      <c r="C7" s="165" t="s">
        <v>435</v>
      </c>
      <c r="D7" s="165" t="s">
        <v>214</v>
      </c>
      <c r="E7" s="165" t="s">
        <v>436</v>
      </c>
    </row>
    <row r="8" spans="1:6" ht="20.25" x14ac:dyDescent="0.3">
      <c r="A8" s="284" t="s">
        <v>270</v>
      </c>
      <c r="B8" s="285"/>
      <c r="C8" s="285"/>
      <c r="D8" s="285"/>
      <c r="E8" s="286"/>
    </row>
    <row r="9" spans="1:6" x14ac:dyDescent="0.2">
      <c r="A9" s="127" t="s">
        <v>244</v>
      </c>
      <c r="B9" s="131"/>
      <c r="C9" s="139"/>
      <c r="D9" s="166" t="str">
        <f>IFERROR(B9/C9,"0")</f>
        <v>0</v>
      </c>
      <c r="E9" s="139"/>
    </row>
    <row r="10" spans="1:6" x14ac:dyDescent="0.2">
      <c r="A10" s="127" t="s">
        <v>245</v>
      </c>
      <c r="B10" s="131"/>
      <c r="C10" s="139"/>
      <c r="D10" s="166" t="str">
        <f t="shared" ref="D10:D58" si="0">IFERROR(B10/C10,"0")</f>
        <v>0</v>
      </c>
      <c r="E10" s="139"/>
    </row>
    <row r="11" spans="1:6" x14ac:dyDescent="0.2">
      <c r="A11" s="127" t="s">
        <v>246</v>
      </c>
      <c r="B11" s="131"/>
      <c r="C11" s="139"/>
      <c r="D11" s="166" t="str">
        <f t="shared" si="0"/>
        <v>0</v>
      </c>
      <c r="E11" s="139"/>
    </row>
    <row r="12" spans="1:6" x14ac:dyDescent="0.2">
      <c r="A12" s="127" t="s">
        <v>247</v>
      </c>
      <c r="B12" s="131"/>
      <c r="C12" s="139"/>
      <c r="D12" s="166" t="str">
        <f t="shared" si="0"/>
        <v>0</v>
      </c>
      <c r="E12" s="139"/>
    </row>
    <row r="13" spans="1:6" x14ac:dyDescent="0.2">
      <c r="A13" s="127" t="s">
        <v>248</v>
      </c>
      <c r="B13" s="131"/>
      <c r="C13" s="139"/>
      <c r="D13" s="166" t="str">
        <f t="shared" si="0"/>
        <v>0</v>
      </c>
      <c r="E13" s="139"/>
    </row>
    <row r="14" spans="1:6" x14ac:dyDescent="0.2">
      <c r="A14" s="127" t="s">
        <v>249</v>
      </c>
      <c r="B14" s="131"/>
      <c r="C14" s="139"/>
      <c r="D14" s="166" t="str">
        <f t="shared" si="0"/>
        <v>0</v>
      </c>
      <c r="E14" s="139"/>
    </row>
    <row r="15" spans="1:6" x14ac:dyDescent="0.2">
      <c r="A15" s="127" t="s">
        <v>250</v>
      </c>
      <c r="B15" s="131"/>
      <c r="C15" s="139"/>
      <c r="D15" s="166" t="str">
        <f t="shared" si="0"/>
        <v>0</v>
      </c>
      <c r="E15" s="139"/>
    </row>
    <row r="16" spans="1:6" x14ac:dyDescent="0.2">
      <c r="A16" s="127" t="s">
        <v>251</v>
      </c>
      <c r="B16" s="131"/>
      <c r="C16" s="139"/>
      <c r="D16" s="166" t="str">
        <f t="shared" si="0"/>
        <v>0</v>
      </c>
      <c r="E16" s="139"/>
    </row>
    <row r="17" spans="1:5" x14ac:dyDescent="0.2">
      <c r="A17" s="127" t="s">
        <v>252</v>
      </c>
      <c r="B17" s="131"/>
      <c r="C17" s="139"/>
      <c r="D17" s="166" t="str">
        <f t="shared" si="0"/>
        <v>0</v>
      </c>
      <c r="E17" s="139"/>
    </row>
    <row r="18" spans="1:5" x14ac:dyDescent="0.2">
      <c r="A18" s="127" t="s">
        <v>253</v>
      </c>
      <c r="B18" s="131"/>
      <c r="C18" s="139"/>
      <c r="D18" s="166" t="str">
        <f t="shared" si="0"/>
        <v>0</v>
      </c>
      <c r="E18" s="139"/>
    </row>
    <row r="19" spans="1:5" x14ac:dyDescent="0.2">
      <c r="A19" s="131" t="s">
        <v>254</v>
      </c>
      <c r="B19" s="131"/>
      <c r="C19" s="139"/>
      <c r="D19" s="166" t="str">
        <f t="shared" si="0"/>
        <v>0</v>
      </c>
      <c r="E19" s="139"/>
    </row>
    <row r="20" spans="1:5" x14ac:dyDescent="0.2">
      <c r="A20" s="131" t="s">
        <v>255</v>
      </c>
      <c r="B20" s="131"/>
      <c r="C20" s="139"/>
      <c r="D20" s="166" t="str">
        <f t="shared" si="0"/>
        <v>0</v>
      </c>
      <c r="E20" s="139"/>
    </row>
    <row r="21" spans="1:5" x14ac:dyDescent="0.2">
      <c r="A21" s="131" t="s">
        <v>256</v>
      </c>
      <c r="B21" s="131"/>
      <c r="C21" s="139"/>
      <c r="D21" s="166" t="str">
        <f t="shared" si="0"/>
        <v>0</v>
      </c>
      <c r="E21" s="139"/>
    </row>
    <row r="22" spans="1:5" x14ac:dyDescent="0.2">
      <c r="A22" s="131" t="s">
        <v>257</v>
      </c>
      <c r="B22" s="131"/>
      <c r="C22" s="139"/>
      <c r="D22" s="166" t="str">
        <f t="shared" si="0"/>
        <v>0</v>
      </c>
      <c r="E22" s="139"/>
    </row>
    <row r="23" spans="1:5" x14ac:dyDescent="0.2">
      <c r="A23" s="131" t="s">
        <v>258</v>
      </c>
      <c r="B23" s="131"/>
      <c r="C23" s="139"/>
      <c r="D23" s="166" t="str">
        <f t="shared" si="0"/>
        <v>0</v>
      </c>
      <c r="E23" s="139"/>
    </row>
    <row r="24" spans="1:5" x14ac:dyDescent="0.2">
      <c r="A24" s="131" t="s">
        <v>259</v>
      </c>
      <c r="B24" s="131"/>
      <c r="C24" s="139"/>
      <c r="D24" s="166" t="str">
        <f t="shared" si="0"/>
        <v>0</v>
      </c>
      <c r="E24" s="139"/>
    </row>
    <row r="25" spans="1:5" x14ac:dyDescent="0.2">
      <c r="A25" s="131" t="s">
        <v>260</v>
      </c>
      <c r="B25" s="131"/>
      <c r="C25" s="139"/>
      <c r="D25" s="166" t="str">
        <f t="shared" si="0"/>
        <v>0</v>
      </c>
      <c r="E25" s="139"/>
    </row>
    <row r="26" spans="1:5" x14ac:dyDescent="0.2">
      <c r="A26" s="131" t="s">
        <v>261</v>
      </c>
      <c r="B26" s="131"/>
      <c r="C26" s="139"/>
      <c r="D26" s="166" t="str">
        <f t="shared" si="0"/>
        <v>0</v>
      </c>
      <c r="E26" s="139"/>
    </row>
    <row r="27" spans="1:5" x14ac:dyDescent="0.2">
      <c r="A27" s="131" t="s">
        <v>262</v>
      </c>
      <c r="B27" s="131"/>
      <c r="C27" s="139"/>
      <c r="D27" s="166" t="str">
        <f t="shared" si="0"/>
        <v>0</v>
      </c>
      <c r="E27" s="139"/>
    </row>
    <row r="28" spans="1:5" x14ac:dyDescent="0.2">
      <c r="A28" s="131" t="s">
        <v>263</v>
      </c>
      <c r="B28" s="131"/>
      <c r="C28" s="139"/>
      <c r="D28" s="166" t="str">
        <f t="shared" si="0"/>
        <v>0</v>
      </c>
      <c r="E28" s="139"/>
    </row>
    <row r="29" spans="1:5" x14ac:dyDescent="0.2">
      <c r="A29" s="131" t="s">
        <v>264</v>
      </c>
      <c r="B29" s="131"/>
      <c r="C29" s="139"/>
      <c r="D29" s="166" t="str">
        <f t="shared" si="0"/>
        <v>0</v>
      </c>
      <c r="E29" s="139"/>
    </row>
    <row r="30" spans="1:5" x14ac:dyDescent="0.2">
      <c r="A30" s="131" t="s">
        <v>265</v>
      </c>
      <c r="B30" s="131"/>
      <c r="C30" s="139"/>
      <c r="D30" s="166" t="str">
        <f t="shared" si="0"/>
        <v>0</v>
      </c>
      <c r="E30" s="139"/>
    </row>
    <row r="31" spans="1:5" x14ac:dyDescent="0.2">
      <c r="A31" s="131" t="s">
        <v>266</v>
      </c>
      <c r="B31" s="131"/>
      <c r="C31" s="139"/>
      <c r="D31" s="166" t="str">
        <f t="shared" si="0"/>
        <v>0</v>
      </c>
      <c r="E31" s="139"/>
    </row>
    <row r="32" spans="1:5" x14ac:dyDescent="0.2">
      <c r="A32" s="131" t="s">
        <v>267</v>
      </c>
      <c r="B32" s="131"/>
      <c r="C32" s="139"/>
      <c r="D32" s="166" t="str">
        <f t="shared" si="0"/>
        <v>0</v>
      </c>
      <c r="E32" s="139"/>
    </row>
    <row r="33" spans="1:5" x14ac:dyDescent="0.2">
      <c r="A33" s="131" t="s">
        <v>268</v>
      </c>
      <c r="B33" s="131"/>
      <c r="C33" s="139"/>
      <c r="D33" s="166" t="str">
        <f t="shared" si="0"/>
        <v>0</v>
      </c>
      <c r="E33" s="139"/>
    </row>
    <row r="34" spans="1:5" x14ac:dyDescent="0.2">
      <c r="A34" s="131" t="s">
        <v>269</v>
      </c>
      <c r="B34" s="131"/>
      <c r="C34" s="139"/>
      <c r="D34" s="166" t="str">
        <f t="shared" si="0"/>
        <v>0</v>
      </c>
      <c r="E34" s="139"/>
    </row>
    <row r="35" spans="1:5" x14ac:dyDescent="0.2">
      <c r="A35" s="131" t="s">
        <v>231</v>
      </c>
      <c r="B35" s="131"/>
      <c r="C35" s="139"/>
      <c r="D35" s="166" t="str">
        <f t="shared" si="0"/>
        <v>0</v>
      </c>
      <c r="E35" s="139"/>
    </row>
    <row r="36" spans="1:5" x14ac:dyDescent="0.2">
      <c r="A36" s="131" t="s">
        <v>129</v>
      </c>
      <c r="B36" s="131"/>
      <c r="C36" s="139"/>
      <c r="D36" s="166" t="str">
        <f t="shared" si="0"/>
        <v>0</v>
      </c>
      <c r="E36" s="139"/>
    </row>
    <row r="37" spans="1:5" x14ac:dyDescent="0.2">
      <c r="A37" s="131" t="s">
        <v>129</v>
      </c>
      <c r="B37" s="131"/>
      <c r="C37" s="139"/>
      <c r="D37" s="166" t="str">
        <f t="shared" si="0"/>
        <v>0</v>
      </c>
      <c r="E37" s="139"/>
    </row>
    <row r="38" spans="1:5" x14ac:dyDescent="0.2">
      <c r="A38" s="131" t="s">
        <v>129</v>
      </c>
      <c r="B38" s="131"/>
      <c r="C38" s="139"/>
      <c r="D38" s="166" t="str">
        <f t="shared" si="0"/>
        <v>0</v>
      </c>
      <c r="E38" s="139"/>
    </row>
    <row r="39" spans="1:5" ht="20.25" x14ac:dyDescent="0.3">
      <c r="A39" s="281" t="s">
        <v>271</v>
      </c>
      <c r="B39" s="282"/>
      <c r="C39" s="282"/>
      <c r="D39" s="282"/>
      <c r="E39" s="283"/>
    </row>
    <row r="40" spans="1:5" x14ac:dyDescent="0.2">
      <c r="A40" s="131" t="s">
        <v>244</v>
      </c>
      <c r="B40" s="131"/>
      <c r="C40" s="139"/>
      <c r="D40" s="166" t="str">
        <f t="shared" si="0"/>
        <v>0</v>
      </c>
      <c r="E40" s="139"/>
    </row>
    <row r="41" spans="1:5" x14ac:dyDescent="0.2">
      <c r="A41" s="131" t="s">
        <v>245</v>
      </c>
      <c r="B41" s="131"/>
      <c r="C41" s="139"/>
      <c r="D41" s="166" t="str">
        <f t="shared" si="0"/>
        <v>0</v>
      </c>
      <c r="E41" s="139"/>
    </row>
    <row r="42" spans="1:5" x14ac:dyDescent="0.2">
      <c r="A42" s="131" t="s">
        <v>246</v>
      </c>
      <c r="B42" s="131"/>
      <c r="C42" s="139"/>
      <c r="D42" s="166" t="str">
        <f t="shared" si="0"/>
        <v>0</v>
      </c>
      <c r="E42" s="139"/>
    </row>
    <row r="43" spans="1:5" x14ac:dyDescent="0.2">
      <c r="A43" s="131" t="s">
        <v>335</v>
      </c>
      <c r="B43" s="131"/>
      <c r="C43" s="139"/>
      <c r="D43" s="166" t="str">
        <f t="shared" si="0"/>
        <v>0</v>
      </c>
      <c r="E43" s="139"/>
    </row>
    <row r="44" spans="1:5" x14ac:dyDescent="0.2">
      <c r="A44" s="131" t="s">
        <v>336</v>
      </c>
      <c r="B44" s="131"/>
      <c r="C44" s="139"/>
      <c r="D44" s="166" t="str">
        <f t="shared" si="0"/>
        <v>0</v>
      </c>
      <c r="E44" s="139"/>
    </row>
    <row r="45" spans="1:5" x14ac:dyDescent="0.2">
      <c r="A45" s="131" t="s">
        <v>337</v>
      </c>
      <c r="B45" s="131"/>
      <c r="C45" s="139"/>
      <c r="D45" s="166" t="str">
        <f t="shared" si="0"/>
        <v>0</v>
      </c>
      <c r="E45" s="139"/>
    </row>
    <row r="46" spans="1:5" x14ac:dyDescent="0.2">
      <c r="A46" s="131" t="s">
        <v>338</v>
      </c>
      <c r="B46" s="131"/>
      <c r="C46" s="139"/>
      <c r="D46" s="166" t="str">
        <f t="shared" si="0"/>
        <v>0</v>
      </c>
      <c r="E46" s="139"/>
    </row>
    <row r="47" spans="1:5" x14ac:dyDescent="0.2">
      <c r="A47" s="131" t="s">
        <v>256</v>
      </c>
      <c r="B47" s="131"/>
      <c r="C47" s="139"/>
      <c r="D47" s="166" t="str">
        <f t="shared" si="0"/>
        <v>0</v>
      </c>
      <c r="E47" s="139"/>
    </row>
    <row r="48" spans="1:5" x14ac:dyDescent="0.2">
      <c r="A48" s="131" t="s">
        <v>257</v>
      </c>
      <c r="B48" s="131"/>
      <c r="C48" s="139"/>
      <c r="D48" s="166" t="str">
        <f t="shared" si="0"/>
        <v>0</v>
      </c>
      <c r="E48" s="139"/>
    </row>
    <row r="49" spans="1:5" x14ac:dyDescent="0.2">
      <c r="A49" s="131" t="s">
        <v>339</v>
      </c>
      <c r="B49" s="131"/>
      <c r="C49" s="139"/>
      <c r="D49" s="166" t="str">
        <f t="shared" si="0"/>
        <v>0</v>
      </c>
      <c r="E49" s="139"/>
    </row>
    <row r="50" spans="1:5" x14ac:dyDescent="0.2">
      <c r="A50" s="131" t="s">
        <v>340</v>
      </c>
      <c r="B50" s="131"/>
      <c r="C50" s="139"/>
      <c r="D50" s="166" t="str">
        <f t="shared" si="0"/>
        <v>0</v>
      </c>
      <c r="E50" s="139"/>
    </row>
    <row r="51" spans="1:5" x14ac:dyDescent="0.2">
      <c r="A51" s="131" t="s">
        <v>341</v>
      </c>
      <c r="B51" s="131"/>
      <c r="C51" s="139"/>
      <c r="D51" s="166" t="str">
        <f t="shared" si="0"/>
        <v>0</v>
      </c>
      <c r="E51" s="139"/>
    </row>
    <row r="52" spans="1:5" x14ac:dyDescent="0.2">
      <c r="A52" s="131" t="s">
        <v>342</v>
      </c>
      <c r="B52" s="131"/>
      <c r="C52" s="139"/>
      <c r="D52" s="166" t="str">
        <f t="shared" si="0"/>
        <v>0</v>
      </c>
      <c r="E52" s="139"/>
    </row>
    <row r="53" spans="1:5" x14ac:dyDescent="0.2">
      <c r="A53" s="131" t="s">
        <v>343</v>
      </c>
      <c r="B53" s="131"/>
      <c r="C53" s="139"/>
      <c r="D53" s="166" t="str">
        <f t="shared" si="0"/>
        <v>0</v>
      </c>
      <c r="E53" s="139"/>
    </row>
    <row r="54" spans="1:5" x14ac:dyDescent="0.2">
      <c r="A54" s="131" t="s">
        <v>344</v>
      </c>
      <c r="B54" s="131"/>
      <c r="C54" s="139"/>
      <c r="D54" s="166" t="str">
        <f t="shared" si="0"/>
        <v>0</v>
      </c>
      <c r="E54" s="139"/>
    </row>
    <row r="55" spans="1:5" x14ac:dyDescent="0.2">
      <c r="A55" s="131" t="s">
        <v>252</v>
      </c>
      <c r="B55" s="131"/>
      <c r="C55" s="139"/>
      <c r="D55" s="166" t="str">
        <f t="shared" si="0"/>
        <v>0</v>
      </c>
      <c r="E55" s="139"/>
    </row>
    <row r="56" spans="1:5" x14ac:dyDescent="0.2">
      <c r="A56" s="131" t="s">
        <v>345</v>
      </c>
      <c r="B56" s="131"/>
      <c r="C56" s="139"/>
      <c r="D56" s="166" t="str">
        <f t="shared" si="0"/>
        <v>0</v>
      </c>
      <c r="E56" s="139"/>
    </row>
    <row r="57" spans="1:5" x14ac:dyDescent="0.2">
      <c r="A57" s="131" t="s">
        <v>253</v>
      </c>
      <c r="B57" s="131"/>
      <c r="C57" s="139"/>
      <c r="D57" s="166" t="str">
        <f t="shared" si="0"/>
        <v>0</v>
      </c>
      <c r="E57" s="139"/>
    </row>
    <row r="58" spans="1:5" x14ac:dyDescent="0.2">
      <c r="A58" s="131" t="s">
        <v>254</v>
      </c>
      <c r="B58" s="131"/>
      <c r="C58" s="139"/>
      <c r="D58" s="166" t="str">
        <f t="shared" si="0"/>
        <v>0</v>
      </c>
      <c r="E58" s="139"/>
    </row>
    <row r="59" spans="1:5" x14ac:dyDescent="0.2">
      <c r="A59" s="131" t="s">
        <v>346</v>
      </c>
      <c r="B59" s="131"/>
      <c r="C59" s="139"/>
      <c r="D59" s="166" t="str">
        <f t="shared" ref="D59:D65" si="1">IFERROR(B59/C59,"0")</f>
        <v>0</v>
      </c>
      <c r="E59" s="139"/>
    </row>
    <row r="60" spans="1:5" x14ac:dyDescent="0.2">
      <c r="A60" s="131" t="s">
        <v>347</v>
      </c>
      <c r="B60" s="131"/>
      <c r="C60" s="139"/>
      <c r="D60" s="166" t="str">
        <f t="shared" si="1"/>
        <v>0</v>
      </c>
      <c r="E60" s="139"/>
    </row>
    <row r="61" spans="1:5" x14ac:dyDescent="0.2">
      <c r="A61" s="131" t="s">
        <v>348</v>
      </c>
      <c r="B61" s="131"/>
      <c r="C61" s="139"/>
      <c r="D61" s="166" t="str">
        <f t="shared" si="1"/>
        <v>0</v>
      </c>
      <c r="E61" s="139"/>
    </row>
    <row r="62" spans="1:5" x14ac:dyDescent="0.2">
      <c r="A62" s="131" t="s">
        <v>349</v>
      </c>
      <c r="B62" s="131"/>
      <c r="C62" s="139"/>
      <c r="D62" s="166" t="str">
        <f t="shared" si="1"/>
        <v>0</v>
      </c>
      <c r="E62" s="139"/>
    </row>
    <row r="63" spans="1:5" x14ac:dyDescent="0.2">
      <c r="A63" s="131" t="s">
        <v>129</v>
      </c>
      <c r="B63" s="131"/>
      <c r="C63" s="139"/>
      <c r="D63" s="166" t="str">
        <f t="shared" si="1"/>
        <v>0</v>
      </c>
      <c r="E63" s="139"/>
    </row>
    <row r="64" spans="1:5" x14ac:dyDescent="0.2">
      <c r="A64" s="131" t="s">
        <v>129</v>
      </c>
      <c r="B64" s="131"/>
      <c r="C64" s="139"/>
      <c r="D64" s="166" t="str">
        <f t="shared" si="1"/>
        <v>0</v>
      </c>
      <c r="E64" s="139"/>
    </row>
    <row r="65" spans="1:5" x14ac:dyDescent="0.2">
      <c r="A65" s="131" t="s">
        <v>129</v>
      </c>
      <c r="B65" s="131"/>
      <c r="C65" s="139"/>
      <c r="D65" s="166" t="str">
        <f t="shared" si="1"/>
        <v>0</v>
      </c>
      <c r="E65" s="139"/>
    </row>
  </sheetData>
  <sheetProtection password="F400" sheet="1" objects="1" scenarios="1" selectLockedCells="1"/>
  <mergeCells count="5">
    <mergeCell ref="B3:F4"/>
    <mergeCell ref="A39:E39"/>
    <mergeCell ref="A8:E8"/>
    <mergeCell ref="B5:C5"/>
    <mergeCell ref="D5:F5"/>
  </mergeCells>
  <dataValidations count="2">
    <dataValidation type="whole" operator="greaterThanOrEqual" allowBlank="1" showInputMessage="1" showErrorMessage="1" error="Must enter total number. If 1 per site, enter how many sites there are under the program." sqref="E9:E38 E63:E64">
      <formula1>0</formula1>
    </dataValidation>
    <dataValidation type="whole" operator="greaterThanOrEqual" allowBlank="1" showInputMessage="1" showErrorMessage="1" error="Enter total number only. If 1 per site, enter the total number of sites under program." sqref="E40:E62 E65">
      <formula1>0</formula1>
    </dataValidation>
  </dataValidations>
  <pageMargins left="0.7" right="0.7" top="0.75" bottom="0.75" header="0.3" footer="0.3"/>
  <pageSetup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162"/>
  <sheetViews>
    <sheetView showGridLines="0" zoomScale="90" zoomScaleNormal="90" workbookViewId="0">
      <pane ySplit="15" topLeftCell="A16" activePane="bottomLeft" state="frozen"/>
      <selection pane="bottomLeft" activeCell="M5" sqref="M5"/>
    </sheetView>
  </sheetViews>
  <sheetFormatPr defaultColWidth="8.85546875" defaultRowHeight="14.25" x14ac:dyDescent="0.2"/>
  <cols>
    <col min="1" max="1" width="28.7109375" style="17" customWidth="1"/>
    <col min="2" max="2" width="18.42578125" style="17" customWidth="1"/>
    <col min="3" max="3" width="13.42578125" style="17" customWidth="1"/>
    <col min="4" max="4" width="18.28515625" style="17" customWidth="1"/>
    <col min="5" max="5" width="16.7109375" style="17" customWidth="1"/>
    <col min="6" max="7" width="14" style="17" customWidth="1"/>
    <col min="8" max="8" width="24.5703125" style="17" customWidth="1"/>
    <col min="9" max="9" width="18" style="17" customWidth="1"/>
    <col min="10" max="10" width="19.7109375" style="17" customWidth="1"/>
    <col min="11" max="11" width="14.28515625" style="17" customWidth="1"/>
    <col min="12" max="12" width="18.5703125" style="17" customWidth="1"/>
    <col min="13" max="13" width="17.42578125" style="17" customWidth="1"/>
    <col min="14" max="15" width="13.28515625" style="17" customWidth="1"/>
    <col min="16" max="16" width="19.7109375" style="17" customWidth="1"/>
    <col min="17" max="17" width="14.28515625" style="17" customWidth="1"/>
    <col min="18" max="18" width="18.5703125" style="17" customWidth="1"/>
    <col min="19" max="19" width="17.42578125" style="17" customWidth="1"/>
    <col min="20" max="21" width="13.28515625" style="17" customWidth="1"/>
    <col min="22" max="22" width="12.85546875" style="17" customWidth="1"/>
    <col min="23" max="23" width="8.85546875" style="17" hidden="1" customWidth="1"/>
    <col min="24" max="24" width="11.7109375" style="17" hidden="1" customWidth="1"/>
    <col min="25" max="25" width="10.28515625" style="17" hidden="1" customWidth="1"/>
    <col min="26" max="16384" width="8.85546875" style="17"/>
  </cols>
  <sheetData>
    <row r="1" spans="1:25" ht="20.25" x14ac:dyDescent="0.3">
      <c r="A1" s="296" t="s">
        <v>14</v>
      </c>
      <c r="B1" s="296"/>
      <c r="C1" s="28"/>
      <c r="D1" s="28"/>
      <c r="E1" s="28"/>
      <c r="F1" s="28"/>
      <c r="G1" s="28"/>
      <c r="H1" s="28"/>
    </row>
    <row r="2" spans="1:25" ht="20.25" x14ac:dyDescent="0.3">
      <c r="A2" s="28"/>
      <c r="B2" s="28"/>
      <c r="C2" s="28"/>
      <c r="D2" s="28"/>
      <c r="E2" s="28"/>
      <c r="F2" s="28"/>
      <c r="G2" s="28"/>
      <c r="H2" s="28"/>
    </row>
    <row r="3" spans="1:25" ht="30.75" customHeight="1" x14ac:dyDescent="0.2">
      <c r="A3" s="300" t="s">
        <v>464</v>
      </c>
      <c r="B3" s="301"/>
      <c r="C3" s="301"/>
      <c r="D3" s="301"/>
      <c r="E3" s="301"/>
      <c r="F3" s="301"/>
      <c r="G3" s="301"/>
      <c r="H3" s="301"/>
      <c r="I3" s="301"/>
      <c r="J3" s="302"/>
    </row>
    <row r="4" spans="1:25" ht="30" customHeight="1" x14ac:dyDescent="0.2">
      <c r="A4" s="303"/>
      <c r="B4" s="304"/>
      <c r="C4" s="304"/>
      <c r="D4" s="304"/>
      <c r="E4" s="304"/>
      <c r="F4" s="304"/>
      <c r="G4" s="304"/>
      <c r="H4" s="304"/>
      <c r="I4" s="304"/>
      <c r="J4" s="305"/>
    </row>
    <row r="5" spans="1:25" ht="37.5" customHeight="1" x14ac:dyDescent="0.2">
      <c r="A5" s="306"/>
      <c r="B5" s="307"/>
      <c r="C5" s="307"/>
      <c r="D5" s="307"/>
      <c r="E5" s="307"/>
      <c r="F5" s="307"/>
      <c r="G5" s="307"/>
      <c r="H5" s="307"/>
      <c r="I5" s="307"/>
      <c r="J5" s="308"/>
    </row>
    <row r="6" spans="1:25" ht="15" x14ac:dyDescent="0.2">
      <c r="A6" s="78" t="s">
        <v>287</v>
      </c>
      <c r="B6" s="238" t="s">
        <v>445</v>
      </c>
      <c r="C6" s="294"/>
      <c r="D6" s="294"/>
      <c r="E6" s="295"/>
      <c r="F6" s="295"/>
      <c r="G6" s="295"/>
      <c r="H6" s="295"/>
      <c r="I6" s="295"/>
      <c r="J6" s="295"/>
    </row>
    <row r="7" spans="1:25" ht="15" x14ac:dyDescent="0.2">
      <c r="A7" s="36" t="s">
        <v>42</v>
      </c>
      <c r="B7" s="238" t="s">
        <v>3</v>
      </c>
      <c r="C7" s="294"/>
      <c r="D7" s="294"/>
      <c r="E7" s="295"/>
      <c r="F7" s="295"/>
      <c r="G7" s="295"/>
      <c r="H7" s="295"/>
      <c r="I7" s="295"/>
      <c r="J7" s="295"/>
    </row>
    <row r="8" spans="1:25" ht="15" x14ac:dyDescent="0.2">
      <c r="A8" s="36" t="s">
        <v>35</v>
      </c>
      <c r="B8" s="238" t="s">
        <v>36</v>
      </c>
      <c r="C8" s="294"/>
      <c r="D8" s="294"/>
      <c r="E8" s="295"/>
      <c r="F8" s="295"/>
      <c r="G8" s="295"/>
      <c r="H8" s="295"/>
      <c r="I8" s="295"/>
      <c r="J8" s="295"/>
    </row>
    <row r="9" spans="1:25" ht="14.1" customHeight="1" x14ac:dyDescent="0.2">
      <c r="A9" s="36" t="s">
        <v>37</v>
      </c>
      <c r="B9" s="238" t="s">
        <v>38</v>
      </c>
      <c r="C9" s="294"/>
      <c r="D9" s="294"/>
      <c r="E9" s="295"/>
      <c r="F9" s="295"/>
      <c r="G9" s="295"/>
      <c r="H9" s="295"/>
      <c r="I9" s="295"/>
      <c r="J9" s="295"/>
    </row>
    <row r="10" spans="1:25" ht="15" x14ac:dyDescent="0.2">
      <c r="A10" s="36" t="s">
        <v>24</v>
      </c>
      <c r="B10" s="238" t="s">
        <v>13</v>
      </c>
      <c r="C10" s="294"/>
      <c r="D10" s="294"/>
      <c r="E10" s="295"/>
      <c r="F10" s="295"/>
      <c r="G10" s="295"/>
      <c r="H10" s="295"/>
      <c r="I10" s="295"/>
      <c r="J10" s="295"/>
    </row>
    <row r="11" spans="1:25" ht="15" x14ac:dyDescent="0.2">
      <c r="A11" s="36" t="s">
        <v>39</v>
      </c>
      <c r="B11" s="238" t="s">
        <v>40</v>
      </c>
      <c r="C11" s="294"/>
      <c r="D11" s="294"/>
      <c r="E11" s="295"/>
      <c r="F11" s="295"/>
      <c r="G11" s="295"/>
      <c r="H11" s="295"/>
      <c r="I11" s="295"/>
      <c r="J11" s="295"/>
    </row>
    <row r="12" spans="1:25" ht="15" x14ac:dyDescent="0.2">
      <c r="A12" s="36" t="s">
        <v>476</v>
      </c>
      <c r="B12" s="238" t="s">
        <v>477</v>
      </c>
      <c r="C12" s="294"/>
      <c r="D12" s="294"/>
      <c r="E12" s="295"/>
      <c r="F12" s="295"/>
      <c r="G12" s="295"/>
      <c r="H12" s="295"/>
      <c r="I12" s="295"/>
      <c r="J12" s="295"/>
    </row>
    <row r="14" spans="1:25" ht="33" customHeight="1" x14ac:dyDescent="0.25">
      <c r="A14" s="297" t="s">
        <v>12</v>
      </c>
      <c r="B14" s="291" t="s">
        <v>382</v>
      </c>
      <c r="C14" s="292"/>
      <c r="D14" s="292"/>
      <c r="E14" s="292"/>
      <c r="F14" s="292"/>
      <c r="G14" s="293"/>
      <c r="H14" s="299" t="s">
        <v>32</v>
      </c>
      <c r="I14" s="288" t="s">
        <v>383</v>
      </c>
      <c r="J14" s="289"/>
      <c r="K14" s="289"/>
      <c r="L14" s="289"/>
      <c r="M14" s="289"/>
      <c r="N14" s="289"/>
      <c r="O14" s="290"/>
      <c r="P14" s="287" t="s">
        <v>448</v>
      </c>
      <c r="Q14" s="287"/>
      <c r="R14" s="287"/>
      <c r="S14" s="287"/>
      <c r="T14" s="287"/>
      <c r="U14" s="287"/>
    </row>
    <row r="15" spans="1:25" ht="62.25" customHeight="1" x14ac:dyDescent="0.25">
      <c r="A15" s="298"/>
      <c r="B15" s="30" t="s">
        <v>42</v>
      </c>
      <c r="C15" s="30" t="s">
        <v>41</v>
      </c>
      <c r="D15" s="30" t="s">
        <v>43</v>
      </c>
      <c r="E15" s="30" t="s">
        <v>24</v>
      </c>
      <c r="F15" s="30" t="s">
        <v>11</v>
      </c>
      <c r="G15" s="30" t="s">
        <v>475</v>
      </c>
      <c r="H15" s="299"/>
      <c r="I15" s="45" t="s">
        <v>437</v>
      </c>
      <c r="J15" s="31" t="s">
        <v>2</v>
      </c>
      <c r="K15" s="31" t="s">
        <v>41</v>
      </c>
      <c r="L15" s="31" t="s">
        <v>43</v>
      </c>
      <c r="M15" s="31" t="s">
        <v>24</v>
      </c>
      <c r="N15" s="31" t="s">
        <v>11</v>
      </c>
      <c r="O15" s="31" t="s">
        <v>475</v>
      </c>
      <c r="P15" s="88" t="s">
        <v>2</v>
      </c>
      <c r="Q15" s="88" t="s">
        <v>41</v>
      </c>
      <c r="R15" s="88" t="s">
        <v>43</v>
      </c>
      <c r="S15" s="88" t="s">
        <v>24</v>
      </c>
      <c r="T15" s="88" t="s">
        <v>11</v>
      </c>
      <c r="U15" s="31" t="s">
        <v>475</v>
      </c>
    </row>
    <row r="16" spans="1:25" ht="14.25" customHeight="1" x14ac:dyDescent="0.25">
      <c r="A16" s="34" t="s">
        <v>456</v>
      </c>
      <c r="B16" s="34"/>
      <c r="C16" s="35"/>
      <c r="D16" s="35"/>
      <c r="E16" s="35"/>
      <c r="F16" s="35"/>
      <c r="G16" s="35"/>
      <c r="H16" s="32" t="s">
        <v>457</v>
      </c>
      <c r="I16" s="40"/>
      <c r="J16" s="32"/>
      <c r="K16" s="33"/>
      <c r="L16" s="33"/>
      <c r="M16" s="33"/>
      <c r="N16" s="33"/>
      <c r="O16" s="33"/>
      <c r="P16" s="32"/>
      <c r="Q16" s="33"/>
      <c r="R16" s="33"/>
      <c r="S16" s="33"/>
      <c r="T16" s="33"/>
      <c r="U16" s="33"/>
      <c r="W16" s="57" t="s">
        <v>191</v>
      </c>
      <c r="X16" s="57" t="s">
        <v>351</v>
      </c>
      <c r="Y16" s="57" t="s">
        <v>350</v>
      </c>
    </row>
    <row r="17" spans="1:25" x14ac:dyDescent="0.2">
      <c r="A17" s="29" t="s">
        <v>478</v>
      </c>
      <c r="B17" s="29"/>
      <c r="C17" s="29"/>
      <c r="D17" s="29"/>
      <c r="E17" s="29"/>
      <c r="F17" s="29"/>
      <c r="G17" s="29"/>
      <c r="H17" s="29" t="s">
        <v>478</v>
      </c>
      <c r="I17" s="39"/>
      <c r="J17" s="29"/>
      <c r="K17" s="18"/>
      <c r="L17" s="18"/>
      <c r="M17" s="18"/>
      <c r="N17" s="18"/>
      <c r="O17" s="18"/>
      <c r="P17" s="29"/>
      <c r="Q17" s="29"/>
      <c r="R17" s="29"/>
      <c r="S17" s="29"/>
      <c r="T17" s="29"/>
      <c r="U17" s="29"/>
      <c r="W17" s="17">
        <f>B17+C17+D17+E17+F17+G17</f>
        <v>0</v>
      </c>
      <c r="X17" s="17">
        <f>(J17+K17+L17+M17+N17+O17)*I17</f>
        <v>0</v>
      </c>
      <c r="Y17" s="17">
        <f>P17+Q17+R17+S17+T17+U17</f>
        <v>0</v>
      </c>
    </row>
    <row r="18" spans="1:25" x14ac:dyDescent="0.2">
      <c r="A18" s="29" t="s">
        <v>15</v>
      </c>
      <c r="B18" s="29"/>
      <c r="C18" s="29"/>
      <c r="D18" s="29"/>
      <c r="E18" s="29"/>
      <c r="F18" s="29"/>
      <c r="G18" s="29"/>
      <c r="H18" s="29" t="s">
        <v>15</v>
      </c>
      <c r="I18" s="39"/>
      <c r="J18" s="29"/>
      <c r="K18" s="18"/>
      <c r="L18" s="18"/>
      <c r="M18" s="18"/>
      <c r="N18" s="18"/>
      <c r="O18" s="18"/>
      <c r="P18" s="29"/>
      <c r="Q18" s="29"/>
      <c r="R18" s="29"/>
      <c r="S18" s="29"/>
      <c r="T18" s="29"/>
      <c r="U18" s="29"/>
      <c r="W18" s="17">
        <f t="shared" ref="W18:W78" si="0">B18+C18+D18+E18+F18+G18</f>
        <v>0</v>
      </c>
      <c r="X18" s="17">
        <f t="shared" ref="X18:X78" si="1">(J18+K18+L18+M18+N18+O18)*I18</f>
        <v>0</v>
      </c>
      <c r="Y18" s="17">
        <f t="shared" ref="Y18:Y78" si="2">P18+Q18+R18+S18+T18+U18</f>
        <v>0</v>
      </c>
    </row>
    <row r="19" spans="1:25" x14ac:dyDescent="0.2">
      <c r="A19" s="29" t="s">
        <v>16</v>
      </c>
      <c r="B19" s="29"/>
      <c r="C19" s="29"/>
      <c r="D19" s="29"/>
      <c r="E19" s="29"/>
      <c r="F19" s="29"/>
      <c r="G19" s="29"/>
      <c r="H19" s="29" t="s">
        <v>16</v>
      </c>
      <c r="I19" s="39"/>
      <c r="J19" s="29"/>
      <c r="K19" s="18"/>
      <c r="L19" s="18"/>
      <c r="M19" s="18"/>
      <c r="N19" s="18"/>
      <c r="O19" s="18"/>
      <c r="P19" s="29"/>
      <c r="Q19" s="29"/>
      <c r="R19" s="29"/>
      <c r="S19" s="29"/>
      <c r="T19" s="29"/>
      <c r="U19" s="29"/>
      <c r="W19" s="17">
        <f t="shared" si="0"/>
        <v>0</v>
      </c>
      <c r="X19" s="17">
        <f t="shared" si="1"/>
        <v>0</v>
      </c>
      <c r="Y19" s="17">
        <f t="shared" si="2"/>
        <v>0</v>
      </c>
    </row>
    <row r="20" spans="1:25" x14ac:dyDescent="0.2">
      <c r="A20" s="29" t="s">
        <v>17</v>
      </c>
      <c r="B20" s="29"/>
      <c r="C20" s="18"/>
      <c r="D20" s="18"/>
      <c r="E20" s="18"/>
      <c r="F20" s="18"/>
      <c r="G20" s="18"/>
      <c r="H20" s="29" t="s">
        <v>17</v>
      </c>
      <c r="I20" s="39"/>
      <c r="J20" s="29"/>
      <c r="K20" s="18"/>
      <c r="L20" s="18"/>
      <c r="M20" s="18"/>
      <c r="N20" s="18"/>
      <c r="O20" s="18"/>
      <c r="P20" s="29"/>
      <c r="Q20" s="18"/>
      <c r="R20" s="18"/>
      <c r="S20" s="18"/>
      <c r="T20" s="18"/>
      <c r="U20" s="18"/>
      <c r="W20" s="17">
        <f t="shared" si="0"/>
        <v>0</v>
      </c>
      <c r="X20" s="17">
        <f t="shared" si="1"/>
        <v>0</v>
      </c>
      <c r="Y20" s="17">
        <f t="shared" si="2"/>
        <v>0</v>
      </c>
    </row>
    <row r="21" spans="1:25" x14ac:dyDescent="0.2">
      <c r="A21" s="29" t="s">
        <v>18</v>
      </c>
      <c r="B21" s="29"/>
      <c r="C21" s="18"/>
      <c r="D21" s="18"/>
      <c r="E21" s="18"/>
      <c r="F21" s="18"/>
      <c r="G21" s="18"/>
      <c r="H21" s="29" t="s">
        <v>18</v>
      </c>
      <c r="I21" s="39"/>
      <c r="J21" s="29"/>
      <c r="K21" s="18"/>
      <c r="L21" s="18"/>
      <c r="M21" s="18"/>
      <c r="N21" s="18"/>
      <c r="O21" s="18"/>
      <c r="P21" s="29"/>
      <c r="Q21" s="18"/>
      <c r="R21" s="18"/>
      <c r="S21" s="18"/>
      <c r="T21" s="18"/>
      <c r="U21" s="18"/>
      <c r="W21" s="17">
        <f t="shared" si="0"/>
        <v>0</v>
      </c>
      <c r="X21" s="17">
        <f t="shared" si="1"/>
        <v>0</v>
      </c>
      <c r="Y21" s="17">
        <f t="shared" si="2"/>
        <v>0</v>
      </c>
    </row>
    <row r="22" spans="1:25" x14ac:dyDescent="0.2">
      <c r="A22" s="29" t="s">
        <v>19</v>
      </c>
      <c r="B22" s="29"/>
      <c r="C22" s="18"/>
      <c r="D22" s="18"/>
      <c r="E22" s="18"/>
      <c r="F22" s="18"/>
      <c r="G22" s="18"/>
      <c r="H22" s="29" t="s">
        <v>19</v>
      </c>
      <c r="I22" s="39"/>
      <c r="J22" s="29"/>
      <c r="K22" s="18"/>
      <c r="L22" s="18"/>
      <c r="M22" s="18"/>
      <c r="N22" s="18"/>
      <c r="O22" s="18"/>
      <c r="P22" s="29"/>
      <c r="Q22" s="18"/>
      <c r="R22" s="18"/>
      <c r="S22" s="18"/>
      <c r="T22" s="18"/>
      <c r="U22" s="18"/>
      <c r="W22" s="17">
        <f t="shared" si="0"/>
        <v>0</v>
      </c>
      <c r="X22" s="17">
        <f t="shared" si="1"/>
        <v>0</v>
      </c>
      <c r="Y22" s="17">
        <f t="shared" si="2"/>
        <v>0</v>
      </c>
    </row>
    <row r="23" spans="1:25" x14ac:dyDescent="0.2">
      <c r="A23" s="29" t="s">
        <v>20</v>
      </c>
      <c r="B23" s="29"/>
      <c r="C23" s="18"/>
      <c r="D23" s="18"/>
      <c r="E23" s="18"/>
      <c r="F23" s="18"/>
      <c r="G23" s="18"/>
      <c r="H23" s="29" t="s">
        <v>20</v>
      </c>
      <c r="I23" s="39"/>
      <c r="J23" s="29"/>
      <c r="K23" s="18"/>
      <c r="L23" s="18"/>
      <c r="M23" s="18"/>
      <c r="N23" s="18"/>
      <c r="O23" s="18"/>
      <c r="P23" s="29"/>
      <c r="Q23" s="18"/>
      <c r="R23" s="18"/>
      <c r="S23" s="18"/>
      <c r="T23" s="18"/>
      <c r="U23" s="18"/>
      <c r="W23" s="17">
        <f t="shared" si="0"/>
        <v>0</v>
      </c>
      <c r="X23" s="17">
        <f t="shared" si="1"/>
        <v>0</v>
      </c>
      <c r="Y23" s="17">
        <f t="shared" si="2"/>
        <v>0</v>
      </c>
    </row>
    <row r="24" spans="1:25" x14ac:dyDescent="0.2">
      <c r="A24" s="29" t="s">
        <v>21</v>
      </c>
      <c r="B24" s="29"/>
      <c r="C24" s="18"/>
      <c r="D24" s="18"/>
      <c r="E24" s="18"/>
      <c r="F24" s="18"/>
      <c r="G24" s="18"/>
      <c r="H24" s="29" t="s">
        <v>21</v>
      </c>
      <c r="I24" s="39"/>
      <c r="J24" s="29"/>
      <c r="K24" s="18"/>
      <c r="L24" s="18"/>
      <c r="M24" s="18"/>
      <c r="N24" s="18"/>
      <c r="O24" s="18"/>
      <c r="P24" s="29"/>
      <c r="Q24" s="18"/>
      <c r="R24" s="18"/>
      <c r="S24" s="18"/>
      <c r="T24" s="18"/>
      <c r="U24" s="18"/>
      <c r="W24" s="17">
        <f t="shared" si="0"/>
        <v>0</v>
      </c>
      <c r="X24" s="17">
        <f t="shared" si="1"/>
        <v>0</v>
      </c>
      <c r="Y24" s="17">
        <f t="shared" si="2"/>
        <v>0</v>
      </c>
    </row>
    <row r="25" spans="1:25" x14ac:dyDescent="0.2">
      <c r="A25" s="29" t="s">
        <v>22</v>
      </c>
      <c r="B25" s="29"/>
      <c r="C25" s="18"/>
      <c r="D25" s="18"/>
      <c r="E25" s="18"/>
      <c r="F25" s="18"/>
      <c r="G25" s="18"/>
      <c r="H25" s="29" t="s">
        <v>22</v>
      </c>
      <c r="I25" s="39"/>
      <c r="J25" s="29"/>
      <c r="K25" s="18"/>
      <c r="L25" s="18"/>
      <c r="M25" s="18"/>
      <c r="N25" s="18"/>
      <c r="O25" s="18"/>
      <c r="P25" s="29"/>
      <c r="Q25" s="18"/>
      <c r="R25" s="18"/>
      <c r="S25" s="18"/>
      <c r="T25" s="18"/>
      <c r="U25" s="18"/>
      <c r="W25" s="17">
        <f t="shared" si="0"/>
        <v>0</v>
      </c>
      <c r="X25" s="17">
        <f t="shared" si="1"/>
        <v>0</v>
      </c>
      <c r="Y25" s="17">
        <f t="shared" si="2"/>
        <v>0</v>
      </c>
    </row>
    <row r="26" spans="1:25" x14ac:dyDescent="0.2">
      <c r="A26" s="29" t="s">
        <v>23</v>
      </c>
      <c r="B26" s="29"/>
      <c r="C26" s="18"/>
      <c r="D26" s="18"/>
      <c r="E26" s="18"/>
      <c r="F26" s="18"/>
      <c r="G26" s="18"/>
      <c r="H26" s="29" t="s">
        <v>23</v>
      </c>
      <c r="I26" s="39"/>
      <c r="J26" s="29"/>
      <c r="K26" s="18"/>
      <c r="L26" s="18"/>
      <c r="M26" s="18"/>
      <c r="N26" s="18"/>
      <c r="O26" s="18"/>
      <c r="P26" s="29"/>
      <c r="Q26" s="18"/>
      <c r="R26" s="18"/>
      <c r="S26" s="18"/>
      <c r="T26" s="18"/>
      <c r="U26" s="18"/>
      <c r="W26" s="17">
        <f t="shared" si="0"/>
        <v>0</v>
      </c>
      <c r="X26" s="17">
        <f t="shared" si="1"/>
        <v>0</v>
      </c>
      <c r="Y26" s="17">
        <f t="shared" si="2"/>
        <v>0</v>
      </c>
    </row>
    <row r="27" spans="1:25" x14ac:dyDescent="0.2">
      <c r="A27" s="29" t="s">
        <v>479</v>
      </c>
      <c r="B27" s="29"/>
      <c r="C27" s="18"/>
      <c r="D27" s="18"/>
      <c r="E27" s="18"/>
      <c r="F27" s="18"/>
      <c r="G27" s="18"/>
      <c r="H27" s="29" t="s">
        <v>479</v>
      </c>
      <c r="I27" s="39"/>
      <c r="J27" s="29"/>
      <c r="K27" s="18"/>
      <c r="L27" s="18"/>
      <c r="M27" s="18"/>
      <c r="N27" s="18"/>
      <c r="O27" s="18"/>
      <c r="P27" s="29"/>
      <c r="Q27" s="18"/>
      <c r="R27" s="18"/>
      <c r="S27" s="18"/>
      <c r="T27" s="18"/>
      <c r="U27" s="18"/>
      <c r="W27" s="17">
        <f t="shared" si="0"/>
        <v>0</v>
      </c>
      <c r="X27" s="17">
        <f t="shared" si="1"/>
        <v>0</v>
      </c>
      <c r="Y27" s="17">
        <f t="shared" si="2"/>
        <v>0</v>
      </c>
    </row>
    <row r="28" spans="1:25" x14ac:dyDescent="0.2">
      <c r="A28" s="29" t="s">
        <v>480</v>
      </c>
      <c r="B28" s="29"/>
      <c r="C28" s="18"/>
      <c r="D28" s="18"/>
      <c r="E28" s="18"/>
      <c r="F28" s="18"/>
      <c r="G28" s="18"/>
      <c r="H28" s="29" t="s">
        <v>480</v>
      </c>
      <c r="I28" s="39"/>
      <c r="J28" s="29"/>
      <c r="K28" s="18"/>
      <c r="L28" s="18"/>
      <c r="M28" s="18"/>
      <c r="N28" s="18"/>
      <c r="O28" s="18"/>
      <c r="P28" s="29"/>
      <c r="Q28" s="18"/>
      <c r="R28" s="18"/>
      <c r="S28" s="18"/>
      <c r="T28" s="18"/>
      <c r="U28" s="18"/>
      <c r="W28" s="17">
        <f t="shared" si="0"/>
        <v>0</v>
      </c>
      <c r="X28" s="17">
        <f t="shared" si="1"/>
        <v>0</v>
      </c>
      <c r="Y28" s="17">
        <f t="shared" si="2"/>
        <v>0</v>
      </c>
    </row>
    <row r="29" spans="1:25" x14ac:dyDescent="0.2">
      <c r="A29" s="29" t="s">
        <v>481</v>
      </c>
      <c r="B29" s="29"/>
      <c r="C29" s="18"/>
      <c r="D29" s="18"/>
      <c r="E29" s="18"/>
      <c r="F29" s="18"/>
      <c r="G29" s="18"/>
      <c r="H29" s="29" t="s">
        <v>481</v>
      </c>
      <c r="I29" s="39"/>
      <c r="J29" s="29"/>
      <c r="K29" s="18"/>
      <c r="L29" s="18"/>
      <c r="M29" s="18"/>
      <c r="N29" s="18"/>
      <c r="O29" s="18"/>
      <c r="P29" s="29"/>
      <c r="Q29" s="18"/>
      <c r="R29" s="18"/>
      <c r="S29" s="18"/>
      <c r="T29" s="18"/>
      <c r="U29" s="18"/>
      <c r="W29" s="17">
        <f t="shared" si="0"/>
        <v>0</v>
      </c>
      <c r="X29" s="17">
        <f t="shared" si="1"/>
        <v>0</v>
      </c>
      <c r="Y29" s="17">
        <f t="shared" si="2"/>
        <v>0</v>
      </c>
    </row>
    <row r="30" spans="1:25" x14ac:dyDescent="0.2">
      <c r="A30" s="29" t="s">
        <v>482</v>
      </c>
      <c r="B30" s="29"/>
      <c r="C30" s="18"/>
      <c r="D30" s="18"/>
      <c r="E30" s="18"/>
      <c r="F30" s="18"/>
      <c r="G30" s="18"/>
      <c r="H30" s="29" t="s">
        <v>482</v>
      </c>
      <c r="I30" s="39"/>
      <c r="J30" s="29"/>
      <c r="K30" s="18"/>
      <c r="L30" s="18"/>
      <c r="M30" s="18"/>
      <c r="N30" s="18"/>
      <c r="O30" s="18"/>
      <c r="P30" s="29"/>
      <c r="Q30" s="18"/>
      <c r="R30" s="18"/>
      <c r="S30" s="18"/>
      <c r="T30" s="18"/>
      <c r="U30" s="18"/>
      <c r="W30" s="17">
        <f t="shared" si="0"/>
        <v>0</v>
      </c>
      <c r="X30" s="17">
        <f t="shared" si="1"/>
        <v>0</v>
      </c>
      <c r="Y30" s="17">
        <f t="shared" si="2"/>
        <v>0</v>
      </c>
    </row>
    <row r="31" spans="1:25" x14ac:dyDescent="0.2">
      <c r="A31" s="29" t="s">
        <v>483</v>
      </c>
      <c r="B31" s="29"/>
      <c r="C31" s="18"/>
      <c r="D31" s="18"/>
      <c r="E31" s="18"/>
      <c r="F31" s="18"/>
      <c r="G31" s="18"/>
      <c r="H31" s="29" t="s">
        <v>483</v>
      </c>
      <c r="I31" s="39"/>
      <c r="J31" s="29"/>
      <c r="K31" s="18"/>
      <c r="L31" s="18"/>
      <c r="M31" s="18"/>
      <c r="N31" s="18"/>
      <c r="O31" s="18"/>
      <c r="P31" s="29"/>
      <c r="Q31" s="18"/>
      <c r="R31" s="18"/>
      <c r="S31" s="18"/>
      <c r="T31" s="18"/>
      <c r="U31" s="18"/>
      <c r="W31" s="17">
        <f t="shared" si="0"/>
        <v>0</v>
      </c>
      <c r="X31" s="17">
        <f t="shared" si="1"/>
        <v>0</v>
      </c>
      <c r="Y31" s="17">
        <f t="shared" si="2"/>
        <v>0</v>
      </c>
    </row>
    <row r="32" spans="1:25" x14ac:dyDescent="0.2">
      <c r="A32" s="29" t="s">
        <v>484</v>
      </c>
      <c r="B32" s="29"/>
      <c r="C32" s="18"/>
      <c r="D32" s="18"/>
      <c r="E32" s="18"/>
      <c r="F32" s="18"/>
      <c r="G32" s="18"/>
      <c r="H32" s="29" t="s">
        <v>484</v>
      </c>
      <c r="I32" s="39"/>
      <c r="J32" s="29"/>
      <c r="K32" s="18"/>
      <c r="L32" s="18"/>
      <c r="M32" s="18"/>
      <c r="N32" s="18"/>
      <c r="O32" s="18"/>
      <c r="P32" s="29"/>
      <c r="Q32" s="18"/>
      <c r="R32" s="18"/>
      <c r="S32" s="18"/>
      <c r="T32" s="18"/>
      <c r="U32" s="18"/>
      <c r="W32" s="17">
        <f t="shared" si="0"/>
        <v>0</v>
      </c>
      <c r="X32" s="17">
        <f t="shared" si="1"/>
        <v>0</v>
      </c>
      <c r="Y32" s="17">
        <f t="shared" si="2"/>
        <v>0</v>
      </c>
    </row>
    <row r="33" spans="1:25" x14ac:dyDescent="0.2">
      <c r="A33" s="29" t="s">
        <v>485</v>
      </c>
      <c r="B33" s="29"/>
      <c r="C33" s="18"/>
      <c r="D33" s="18"/>
      <c r="E33" s="18"/>
      <c r="F33" s="18"/>
      <c r="G33" s="18"/>
      <c r="H33" s="29" t="s">
        <v>485</v>
      </c>
      <c r="I33" s="39"/>
      <c r="J33" s="29"/>
      <c r="K33" s="18"/>
      <c r="L33" s="18"/>
      <c r="M33" s="18"/>
      <c r="N33" s="18"/>
      <c r="O33" s="18"/>
      <c r="P33" s="29"/>
      <c r="Q33" s="18"/>
      <c r="R33" s="18"/>
      <c r="S33" s="18"/>
      <c r="T33" s="18"/>
      <c r="U33" s="18"/>
      <c r="W33" s="17">
        <f t="shared" si="0"/>
        <v>0</v>
      </c>
      <c r="X33" s="17">
        <f t="shared" si="1"/>
        <v>0</v>
      </c>
      <c r="Y33" s="17">
        <f t="shared" si="2"/>
        <v>0</v>
      </c>
    </row>
    <row r="34" spans="1:25" x14ac:dyDescent="0.2">
      <c r="A34" s="29" t="s">
        <v>486</v>
      </c>
      <c r="B34" s="29"/>
      <c r="C34" s="18"/>
      <c r="D34" s="18"/>
      <c r="E34" s="18"/>
      <c r="F34" s="18"/>
      <c r="G34" s="18"/>
      <c r="H34" s="29" t="s">
        <v>486</v>
      </c>
      <c r="I34" s="39"/>
      <c r="J34" s="29"/>
      <c r="K34" s="18"/>
      <c r="L34" s="18"/>
      <c r="M34" s="18"/>
      <c r="N34" s="18"/>
      <c r="O34" s="18"/>
      <c r="P34" s="29"/>
      <c r="Q34" s="18"/>
      <c r="R34" s="18"/>
      <c r="S34" s="18"/>
      <c r="T34" s="18"/>
      <c r="U34" s="18"/>
      <c r="W34" s="17">
        <f t="shared" si="0"/>
        <v>0</v>
      </c>
      <c r="X34" s="17">
        <f t="shared" si="1"/>
        <v>0</v>
      </c>
      <c r="Y34" s="17">
        <f t="shared" si="2"/>
        <v>0</v>
      </c>
    </row>
    <row r="35" spans="1:25" x14ac:dyDescent="0.2">
      <c r="A35" s="29" t="s">
        <v>487</v>
      </c>
      <c r="B35" s="29"/>
      <c r="C35" s="18"/>
      <c r="D35" s="18"/>
      <c r="E35" s="18"/>
      <c r="F35" s="18"/>
      <c r="G35" s="18"/>
      <c r="H35" s="29" t="s">
        <v>487</v>
      </c>
      <c r="I35" s="39"/>
      <c r="J35" s="29"/>
      <c r="K35" s="18"/>
      <c r="L35" s="18"/>
      <c r="M35" s="18"/>
      <c r="N35" s="18"/>
      <c r="O35" s="18"/>
      <c r="P35" s="29"/>
      <c r="Q35" s="18"/>
      <c r="R35" s="18"/>
      <c r="S35" s="18"/>
      <c r="T35" s="18"/>
      <c r="U35" s="18"/>
      <c r="W35" s="17">
        <f t="shared" si="0"/>
        <v>0</v>
      </c>
      <c r="X35" s="17">
        <f t="shared" si="1"/>
        <v>0</v>
      </c>
      <c r="Y35" s="17">
        <f t="shared" si="2"/>
        <v>0</v>
      </c>
    </row>
    <row r="36" spans="1:25" x14ac:dyDescent="0.2">
      <c r="A36" s="29" t="s">
        <v>488</v>
      </c>
      <c r="B36" s="29"/>
      <c r="C36" s="18"/>
      <c r="D36" s="18"/>
      <c r="E36" s="18"/>
      <c r="F36" s="18"/>
      <c r="G36" s="18"/>
      <c r="H36" s="29" t="s">
        <v>488</v>
      </c>
      <c r="I36" s="39"/>
      <c r="J36" s="29"/>
      <c r="K36" s="18"/>
      <c r="L36" s="18"/>
      <c r="M36" s="18"/>
      <c r="N36" s="18"/>
      <c r="O36" s="18"/>
      <c r="P36" s="29"/>
      <c r="Q36" s="18"/>
      <c r="R36" s="18"/>
      <c r="S36" s="18"/>
      <c r="T36" s="18"/>
      <c r="U36" s="18"/>
      <c r="W36" s="17">
        <f t="shared" si="0"/>
        <v>0</v>
      </c>
      <c r="X36" s="17">
        <f t="shared" si="1"/>
        <v>0</v>
      </c>
      <c r="Y36" s="17">
        <f t="shared" si="2"/>
        <v>0</v>
      </c>
    </row>
    <row r="37" spans="1:25" ht="15" x14ac:dyDescent="0.25">
      <c r="A37" s="34" t="s">
        <v>25</v>
      </c>
      <c r="B37" s="34"/>
      <c r="C37" s="35"/>
      <c r="D37" s="35"/>
      <c r="E37" s="35"/>
      <c r="F37" s="35"/>
      <c r="G37" s="35"/>
      <c r="H37" s="32" t="s">
        <v>25</v>
      </c>
      <c r="I37" s="40"/>
      <c r="J37" s="32"/>
      <c r="K37" s="33"/>
      <c r="L37" s="33"/>
      <c r="M37" s="33"/>
      <c r="N37" s="33"/>
      <c r="O37" s="33"/>
      <c r="P37" s="32"/>
      <c r="Q37" s="33"/>
      <c r="R37" s="33"/>
      <c r="S37" s="33"/>
      <c r="T37" s="33"/>
      <c r="U37" s="33"/>
      <c r="W37" s="17">
        <f t="shared" si="0"/>
        <v>0</v>
      </c>
      <c r="X37" s="17">
        <f t="shared" si="1"/>
        <v>0</v>
      </c>
      <c r="Y37" s="17">
        <f t="shared" si="2"/>
        <v>0</v>
      </c>
    </row>
    <row r="38" spans="1:25" x14ac:dyDescent="0.2">
      <c r="A38" s="29" t="s">
        <v>478</v>
      </c>
      <c r="B38" s="29"/>
      <c r="C38" s="18"/>
      <c r="D38" s="18"/>
      <c r="E38" s="18"/>
      <c r="F38" s="18"/>
      <c r="G38" s="18"/>
      <c r="H38" s="29" t="s">
        <v>478</v>
      </c>
      <c r="I38" s="39"/>
      <c r="J38" s="29"/>
      <c r="K38" s="18"/>
      <c r="L38" s="18"/>
      <c r="M38" s="18"/>
      <c r="N38" s="18"/>
      <c r="O38" s="18"/>
      <c r="P38" s="29"/>
      <c r="Q38" s="18"/>
      <c r="R38" s="18"/>
      <c r="S38" s="18"/>
      <c r="T38" s="18"/>
      <c r="U38" s="18"/>
      <c r="W38" s="17">
        <f t="shared" si="0"/>
        <v>0</v>
      </c>
      <c r="X38" s="17">
        <f t="shared" si="1"/>
        <v>0</v>
      </c>
      <c r="Y38" s="17">
        <f t="shared" si="2"/>
        <v>0</v>
      </c>
    </row>
    <row r="39" spans="1:25" x14ac:dyDescent="0.2">
      <c r="A39" s="29" t="s">
        <v>15</v>
      </c>
      <c r="B39" s="29"/>
      <c r="C39" s="18"/>
      <c r="D39" s="18"/>
      <c r="E39" s="18"/>
      <c r="F39" s="18"/>
      <c r="G39" s="18"/>
      <c r="H39" s="29" t="s">
        <v>15</v>
      </c>
      <c r="I39" s="39"/>
      <c r="J39" s="29"/>
      <c r="K39" s="18"/>
      <c r="L39" s="18"/>
      <c r="M39" s="18"/>
      <c r="N39" s="18"/>
      <c r="O39" s="18"/>
      <c r="P39" s="29"/>
      <c r="Q39" s="18"/>
      <c r="R39" s="18"/>
      <c r="S39" s="18"/>
      <c r="T39" s="18"/>
      <c r="U39" s="18"/>
      <c r="W39" s="17">
        <f t="shared" si="0"/>
        <v>0</v>
      </c>
      <c r="X39" s="17">
        <f t="shared" si="1"/>
        <v>0</v>
      </c>
      <c r="Y39" s="17">
        <f t="shared" si="2"/>
        <v>0</v>
      </c>
    </row>
    <row r="40" spans="1:25" x14ac:dyDescent="0.2">
      <c r="A40" s="29" t="s">
        <v>16</v>
      </c>
      <c r="B40" s="29"/>
      <c r="C40" s="18"/>
      <c r="D40" s="18"/>
      <c r="E40" s="18"/>
      <c r="F40" s="18"/>
      <c r="G40" s="18"/>
      <c r="H40" s="29" t="s">
        <v>16</v>
      </c>
      <c r="I40" s="39"/>
      <c r="J40" s="29"/>
      <c r="K40" s="18"/>
      <c r="L40" s="18"/>
      <c r="M40" s="18"/>
      <c r="N40" s="18"/>
      <c r="O40" s="18"/>
      <c r="P40" s="29"/>
      <c r="Q40" s="18"/>
      <c r="R40" s="18"/>
      <c r="S40" s="18"/>
      <c r="T40" s="18"/>
      <c r="U40" s="18"/>
      <c r="W40" s="17">
        <f t="shared" si="0"/>
        <v>0</v>
      </c>
      <c r="X40" s="17">
        <f t="shared" si="1"/>
        <v>0</v>
      </c>
      <c r="Y40" s="17">
        <f t="shared" si="2"/>
        <v>0</v>
      </c>
    </row>
    <row r="41" spans="1:25" x14ac:dyDescent="0.2">
      <c r="A41" s="29" t="s">
        <v>17</v>
      </c>
      <c r="B41" s="29"/>
      <c r="C41" s="18"/>
      <c r="D41" s="18"/>
      <c r="E41" s="18"/>
      <c r="F41" s="18"/>
      <c r="G41" s="18"/>
      <c r="H41" s="29" t="s">
        <v>17</v>
      </c>
      <c r="I41" s="39"/>
      <c r="J41" s="29"/>
      <c r="K41" s="18"/>
      <c r="L41" s="18"/>
      <c r="M41" s="18"/>
      <c r="N41" s="18"/>
      <c r="O41" s="18"/>
      <c r="P41" s="29"/>
      <c r="Q41" s="18"/>
      <c r="R41" s="18"/>
      <c r="S41" s="18"/>
      <c r="T41" s="18"/>
      <c r="U41" s="18"/>
      <c r="W41" s="17">
        <f t="shared" si="0"/>
        <v>0</v>
      </c>
      <c r="X41" s="17">
        <f t="shared" si="1"/>
        <v>0</v>
      </c>
      <c r="Y41" s="17">
        <f t="shared" si="2"/>
        <v>0</v>
      </c>
    </row>
    <row r="42" spans="1:25" x14ac:dyDescent="0.2">
      <c r="A42" s="29" t="s">
        <v>18</v>
      </c>
      <c r="B42" s="29"/>
      <c r="C42" s="18"/>
      <c r="D42" s="18"/>
      <c r="E42" s="18"/>
      <c r="F42" s="18"/>
      <c r="G42" s="18"/>
      <c r="H42" s="29" t="s">
        <v>18</v>
      </c>
      <c r="I42" s="39"/>
      <c r="J42" s="29"/>
      <c r="K42" s="18"/>
      <c r="L42" s="18"/>
      <c r="M42" s="18"/>
      <c r="N42" s="18"/>
      <c r="O42" s="18"/>
      <c r="P42" s="29"/>
      <c r="Q42" s="18"/>
      <c r="R42" s="18"/>
      <c r="S42" s="18"/>
      <c r="T42" s="18"/>
      <c r="U42" s="18"/>
      <c r="W42" s="17">
        <f t="shared" si="0"/>
        <v>0</v>
      </c>
      <c r="X42" s="17">
        <f t="shared" si="1"/>
        <v>0</v>
      </c>
      <c r="Y42" s="17">
        <f t="shared" si="2"/>
        <v>0</v>
      </c>
    </row>
    <row r="43" spans="1:25" x14ac:dyDescent="0.2">
      <c r="A43" s="29" t="s">
        <v>19</v>
      </c>
      <c r="B43" s="29"/>
      <c r="C43" s="18"/>
      <c r="D43" s="18"/>
      <c r="E43" s="18"/>
      <c r="F43" s="18"/>
      <c r="G43" s="18"/>
      <c r="H43" s="29" t="s">
        <v>19</v>
      </c>
      <c r="I43" s="39"/>
      <c r="J43" s="29"/>
      <c r="K43" s="18"/>
      <c r="L43" s="18"/>
      <c r="M43" s="18"/>
      <c r="N43" s="18"/>
      <c r="O43" s="18"/>
      <c r="P43" s="29"/>
      <c r="Q43" s="18"/>
      <c r="R43" s="18"/>
      <c r="S43" s="18"/>
      <c r="T43" s="18"/>
      <c r="U43" s="18"/>
      <c r="W43" s="17">
        <f t="shared" si="0"/>
        <v>0</v>
      </c>
      <c r="X43" s="17">
        <f t="shared" si="1"/>
        <v>0</v>
      </c>
      <c r="Y43" s="17">
        <f t="shared" si="2"/>
        <v>0</v>
      </c>
    </row>
    <row r="44" spans="1:25" x14ac:dyDescent="0.2">
      <c r="A44" s="29" t="s">
        <v>20</v>
      </c>
      <c r="B44" s="29"/>
      <c r="C44" s="18"/>
      <c r="D44" s="18"/>
      <c r="E44" s="18"/>
      <c r="F44" s="18"/>
      <c r="G44" s="18"/>
      <c r="H44" s="29" t="s">
        <v>20</v>
      </c>
      <c r="I44" s="39"/>
      <c r="J44" s="29"/>
      <c r="K44" s="18"/>
      <c r="L44" s="18"/>
      <c r="M44" s="18"/>
      <c r="N44" s="18"/>
      <c r="O44" s="18"/>
      <c r="P44" s="29"/>
      <c r="Q44" s="18"/>
      <c r="R44" s="18"/>
      <c r="S44" s="18"/>
      <c r="T44" s="18"/>
      <c r="U44" s="18"/>
      <c r="W44" s="17">
        <f t="shared" si="0"/>
        <v>0</v>
      </c>
      <c r="X44" s="17">
        <f t="shared" si="1"/>
        <v>0</v>
      </c>
      <c r="Y44" s="17">
        <f t="shared" si="2"/>
        <v>0</v>
      </c>
    </row>
    <row r="45" spans="1:25" x14ac:dyDescent="0.2">
      <c r="A45" s="29" t="s">
        <v>21</v>
      </c>
      <c r="B45" s="29"/>
      <c r="C45" s="18"/>
      <c r="D45" s="18"/>
      <c r="E45" s="18"/>
      <c r="F45" s="18"/>
      <c r="G45" s="18"/>
      <c r="H45" s="29" t="s">
        <v>21</v>
      </c>
      <c r="I45" s="39"/>
      <c r="J45" s="29"/>
      <c r="K45" s="18"/>
      <c r="L45" s="18"/>
      <c r="M45" s="18"/>
      <c r="N45" s="18"/>
      <c r="O45" s="18"/>
      <c r="P45" s="29"/>
      <c r="Q45" s="18"/>
      <c r="R45" s="18"/>
      <c r="S45" s="18"/>
      <c r="T45" s="18"/>
      <c r="U45" s="18"/>
      <c r="W45" s="17">
        <f t="shared" si="0"/>
        <v>0</v>
      </c>
      <c r="X45" s="17">
        <f t="shared" si="1"/>
        <v>0</v>
      </c>
      <c r="Y45" s="17">
        <f t="shared" si="2"/>
        <v>0</v>
      </c>
    </row>
    <row r="46" spans="1:25" x14ac:dyDescent="0.2">
      <c r="A46" s="29" t="s">
        <v>22</v>
      </c>
      <c r="B46" s="29"/>
      <c r="C46" s="18"/>
      <c r="D46" s="18"/>
      <c r="E46" s="18"/>
      <c r="F46" s="18"/>
      <c r="G46" s="18"/>
      <c r="H46" s="29" t="s">
        <v>22</v>
      </c>
      <c r="I46" s="39"/>
      <c r="J46" s="29"/>
      <c r="K46" s="18"/>
      <c r="L46" s="18"/>
      <c r="M46" s="18"/>
      <c r="N46" s="18"/>
      <c r="O46" s="18"/>
      <c r="P46" s="29"/>
      <c r="Q46" s="18"/>
      <c r="R46" s="18"/>
      <c r="S46" s="18"/>
      <c r="T46" s="18"/>
      <c r="U46" s="18"/>
      <c r="W46" s="17">
        <f t="shared" si="0"/>
        <v>0</v>
      </c>
      <c r="X46" s="17">
        <f t="shared" si="1"/>
        <v>0</v>
      </c>
      <c r="Y46" s="17">
        <f t="shared" si="2"/>
        <v>0</v>
      </c>
    </row>
    <row r="47" spans="1:25" x14ac:dyDescent="0.2">
      <c r="A47" s="29" t="s">
        <v>23</v>
      </c>
      <c r="B47" s="29"/>
      <c r="C47" s="18"/>
      <c r="D47" s="18"/>
      <c r="E47" s="18"/>
      <c r="F47" s="18"/>
      <c r="G47" s="18"/>
      <c r="H47" s="29" t="s">
        <v>23</v>
      </c>
      <c r="I47" s="39"/>
      <c r="J47" s="29"/>
      <c r="K47" s="18"/>
      <c r="L47" s="18"/>
      <c r="M47" s="18"/>
      <c r="N47" s="18"/>
      <c r="O47" s="18"/>
      <c r="P47" s="29"/>
      <c r="Q47" s="18"/>
      <c r="R47" s="18"/>
      <c r="S47" s="18"/>
      <c r="T47" s="18"/>
      <c r="U47" s="18"/>
      <c r="W47" s="17">
        <f t="shared" si="0"/>
        <v>0</v>
      </c>
      <c r="X47" s="17">
        <f t="shared" si="1"/>
        <v>0</v>
      </c>
      <c r="Y47" s="17">
        <f t="shared" si="2"/>
        <v>0</v>
      </c>
    </row>
    <row r="48" spans="1:25" x14ac:dyDescent="0.2">
      <c r="A48" s="29" t="s">
        <v>479</v>
      </c>
      <c r="B48" s="29"/>
      <c r="C48" s="18"/>
      <c r="D48" s="18"/>
      <c r="E48" s="18"/>
      <c r="F48" s="18"/>
      <c r="G48" s="18"/>
      <c r="H48" s="29" t="s">
        <v>479</v>
      </c>
      <c r="I48" s="39"/>
      <c r="J48" s="29"/>
      <c r="K48" s="18"/>
      <c r="L48" s="18"/>
      <c r="M48" s="18"/>
      <c r="N48" s="18"/>
      <c r="O48" s="18"/>
      <c r="P48" s="29"/>
      <c r="Q48" s="18"/>
      <c r="R48" s="18"/>
      <c r="S48" s="18"/>
      <c r="T48" s="18"/>
      <c r="U48" s="18"/>
      <c r="W48" s="17">
        <f t="shared" si="0"/>
        <v>0</v>
      </c>
      <c r="X48" s="17">
        <f t="shared" si="1"/>
        <v>0</v>
      </c>
      <c r="Y48" s="17">
        <f t="shared" si="2"/>
        <v>0</v>
      </c>
    </row>
    <row r="49" spans="1:25" x14ac:dyDescent="0.2">
      <c r="A49" s="29" t="s">
        <v>480</v>
      </c>
      <c r="B49" s="29"/>
      <c r="C49" s="18"/>
      <c r="D49" s="18"/>
      <c r="E49" s="18"/>
      <c r="F49" s="18"/>
      <c r="G49" s="18"/>
      <c r="H49" s="29" t="s">
        <v>480</v>
      </c>
      <c r="I49" s="39"/>
      <c r="J49" s="29"/>
      <c r="K49" s="18"/>
      <c r="L49" s="18"/>
      <c r="M49" s="18"/>
      <c r="N49" s="18"/>
      <c r="O49" s="18"/>
      <c r="P49" s="29"/>
      <c r="Q49" s="18"/>
      <c r="R49" s="18"/>
      <c r="S49" s="18"/>
      <c r="T49" s="18"/>
      <c r="U49" s="18"/>
      <c r="W49" s="17">
        <f t="shared" si="0"/>
        <v>0</v>
      </c>
      <c r="X49" s="17">
        <f t="shared" si="1"/>
        <v>0</v>
      </c>
      <c r="Y49" s="17">
        <f t="shared" si="2"/>
        <v>0</v>
      </c>
    </row>
    <row r="50" spans="1:25" x14ac:dyDescent="0.2">
      <c r="A50" s="29" t="s">
        <v>481</v>
      </c>
      <c r="B50" s="29"/>
      <c r="C50" s="18"/>
      <c r="D50" s="18"/>
      <c r="E50" s="18"/>
      <c r="F50" s="18"/>
      <c r="G50" s="18"/>
      <c r="H50" s="29" t="s">
        <v>481</v>
      </c>
      <c r="I50" s="39"/>
      <c r="J50" s="29"/>
      <c r="K50" s="18"/>
      <c r="L50" s="18"/>
      <c r="M50" s="18"/>
      <c r="N50" s="18"/>
      <c r="O50" s="18"/>
      <c r="P50" s="29"/>
      <c r="Q50" s="18"/>
      <c r="R50" s="18"/>
      <c r="S50" s="18"/>
      <c r="T50" s="18"/>
      <c r="U50" s="18"/>
      <c r="W50" s="17">
        <f t="shared" si="0"/>
        <v>0</v>
      </c>
      <c r="X50" s="17">
        <f t="shared" si="1"/>
        <v>0</v>
      </c>
      <c r="Y50" s="17">
        <f t="shared" si="2"/>
        <v>0</v>
      </c>
    </row>
    <row r="51" spans="1:25" x14ac:dyDescent="0.2">
      <c r="A51" s="29" t="s">
        <v>482</v>
      </c>
      <c r="B51" s="29"/>
      <c r="C51" s="18"/>
      <c r="D51" s="18"/>
      <c r="E51" s="18"/>
      <c r="F51" s="18"/>
      <c r="G51" s="18"/>
      <c r="H51" s="29" t="s">
        <v>482</v>
      </c>
      <c r="I51" s="39"/>
      <c r="J51" s="29"/>
      <c r="K51" s="18"/>
      <c r="L51" s="18"/>
      <c r="M51" s="18"/>
      <c r="N51" s="18"/>
      <c r="O51" s="18"/>
      <c r="P51" s="29"/>
      <c r="Q51" s="18"/>
      <c r="R51" s="18"/>
      <c r="S51" s="18"/>
      <c r="T51" s="18"/>
      <c r="U51" s="18"/>
      <c r="W51" s="17">
        <f t="shared" si="0"/>
        <v>0</v>
      </c>
      <c r="X51" s="17">
        <f t="shared" si="1"/>
        <v>0</v>
      </c>
      <c r="Y51" s="17">
        <f t="shared" si="2"/>
        <v>0</v>
      </c>
    </row>
    <row r="52" spans="1:25" x14ac:dyDescent="0.2">
      <c r="A52" s="29" t="s">
        <v>483</v>
      </c>
      <c r="B52" s="29"/>
      <c r="C52" s="18"/>
      <c r="D52" s="18"/>
      <c r="E52" s="18"/>
      <c r="F52" s="18"/>
      <c r="G52" s="18"/>
      <c r="H52" s="29" t="s">
        <v>483</v>
      </c>
      <c r="I52" s="39"/>
      <c r="J52" s="29"/>
      <c r="K52" s="18"/>
      <c r="L52" s="18"/>
      <c r="M52" s="18"/>
      <c r="N52" s="18"/>
      <c r="O52" s="18"/>
      <c r="P52" s="29"/>
      <c r="Q52" s="18"/>
      <c r="R52" s="18"/>
      <c r="S52" s="18"/>
      <c r="T52" s="18"/>
      <c r="U52" s="18"/>
      <c r="W52" s="17">
        <f t="shared" si="0"/>
        <v>0</v>
      </c>
      <c r="X52" s="17">
        <f t="shared" si="1"/>
        <v>0</v>
      </c>
      <c r="Y52" s="17">
        <f t="shared" si="2"/>
        <v>0</v>
      </c>
    </row>
    <row r="53" spans="1:25" x14ac:dyDescent="0.2">
      <c r="A53" s="29" t="s">
        <v>484</v>
      </c>
      <c r="B53" s="29"/>
      <c r="C53" s="18"/>
      <c r="D53" s="18"/>
      <c r="E53" s="18"/>
      <c r="F53" s="18"/>
      <c r="G53" s="18"/>
      <c r="H53" s="29" t="s">
        <v>484</v>
      </c>
      <c r="I53" s="39"/>
      <c r="J53" s="29"/>
      <c r="K53" s="18"/>
      <c r="L53" s="18"/>
      <c r="M53" s="18"/>
      <c r="N53" s="18"/>
      <c r="O53" s="18"/>
      <c r="P53" s="29"/>
      <c r="Q53" s="18"/>
      <c r="R53" s="18"/>
      <c r="S53" s="18"/>
      <c r="T53" s="18"/>
      <c r="U53" s="18"/>
      <c r="W53" s="17">
        <f t="shared" si="0"/>
        <v>0</v>
      </c>
      <c r="X53" s="17">
        <f t="shared" si="1"/>
        <v>0</v>
      </c>
      <c r="Y53" s="17">
        <f t="shared" si="2"/>
        <v>0</v>
      </c>
    </row>
    <row r="54" spans="1:25" x14ac:dyDescent="0.2">
      <c r="A54" s="29" t="s">
        <v>485</v>
      </c>
      <c r="B54" s="29"/>
      <c r="C54" s="18"/>
      <c r="D54" s="18"/>
      <c r="E54" s="18"/>
      <c r="F54" s="18"/>
      <c r="G54" s="18"/>
      <c r="H54" s="29" t="s">
        <v>485</v>
      </c>
      <c r="I54" s="39"/>
      <c r="J54" s="29"/>
      <c r="K54" s="18"/>
      <c r="L54" s="18"/>
      <c r="M54" s="18"/>
      <c r="N54" s="18"/>
      <c r="O54" s="18"/>
      <c r="P54" s="29"/>
      <c r="Q54" s="18"/>
      <c r="R54" s="18"/>
      <c r="S54" s="18"/>
      <c r="T54" s="18"/>
      <c r="U54" s="18"/>
      <c r="W54" s="17">
        <f t="shared" si="0"/>
        <v>0</v>
      </c>
      <c r="X54" s="17">
        <f t="shared" si="1"/>
        <v>0</v>
      </c>
      <c r="Y54" s="17">
        <f t="shared" si="2"/>
        <v>0</v>
      </c>
    </row>
    <row r="55" spans="1:25" x14ac:dyDescent="0.2">
      <c r="A55" s="29" t="s">
        <v>486</v>
      </c>
      <c r="B55" s="29"/>
      <c r="C55" s="18"/>
      <c r="D55" s="18"/>
      <c r="E55" s="18"/>
      <c r="F55" s="18"/>
      <c r="G55" s="18"/>
      <c r="H55" s="29" t="s">
        <v>486</v>
      </c>
      <c r="I55" s="39"/>
      <c r="J55" s="29"/>
      <c r="K55" s="18"/>
      <c r="L55" s="18"/>
      <c r="M55" s="18"/>
      <c r="N55" s="18"/>
      <c r="O55" s="18"/>
      <c r="P55" s="29"/>
      <c r="Q55" s="18"/>
      <c r="R55" s="18"/>
      <c r="S55" s="18"/>
      <c r="T55" s="18"/>
      <c r="U55" s="18"/>
      <c r="W55" s="17">
        <f t="shared" si="0"/>
        <v>0</v>
      </c>
      <c r="X55" s="17">
        <f t="shared" si="1"/>
        <v>0</v>
      </c>
      <c r="Y55" s="17">
        <f t="shared" si="2"/>
        <v>0</v>
      </c>
    </row>
    <row r="56" spans="1:25" x14ac:dyDescent="0.2">
      <c r="A56" s="29" t="s">
        <v>487</v>
      </c>
      <c r="B56" s="29"/>
      <c r="C56" s="18"/>
      <c r="D56" s="18"/>
      <c r="E56" s="18"/>
      <c r="F56" s="18"/>
      <c r="G56" s="18"/>
      <c r="H56" s="29" t="s">
        <v>487</v>
      </c>
      <c r="I56" s="39"/>
      <c r="J56" s="29"/>
      <c r="K56" s="18"/>
      <c r="L56" s="18"/>
      <c r="M56" s="18"/>
      <c r="N56" s="18"/>
      <c r="O56" s="18"/>
      <c r="P56" s="29"/>
      <c r="Q56" s="18"/>
      <c r="R56" s="18"/>
      <c r="S56" s="18"/>
      <c r="T56" s="18"/>
      <c r="U56" s="18"/>
      <c r="W56" s="17">
        <f t="shared" si="0"/>
        <v>0</v>
      </c>
      <c r="X56" s="17">
        <f t="shared" si="1"/>
        <v>0</v>
      </c>
      <c r="Y56" s="17">
        <f t="shared" si="2"/>
        <v>0</v>
      </c>
    </row>
    <row r="57" spans="1:25" x14ac:dyDescent="0.2">
      <c r="A57" s="29" t="s">
        <v>488</v>
      </c>
      <c r="B57" s="29"/>
      <c r="C57" s="18"/>
      <c r="D57" s="18"/>
      <c r="E57" s="18"/>
      <c r="F57" s="18"/>
      <c r="G57" s="18"/>
      <c r="H57" s="29" t="s">
        <v>488</v>
      </c>
      <c r="I57" s="39"/>
      <c r="J57" s="29"/>
      <c r="K57" s="18"/>
      <c r="L57" s="18"/>
      <c r="M57" s="18"/>
      <c r="N57" s="18"/>
      <c r="O57" s="18"/>
      <c r="P57" s="29"/>
      <c r="Q57" s="18"/>
      <c r="R57" s="18"/>
      <c r="S57" s="18"/>
      <c r="T57" s="18"/>
      <c r="U57" s="18"/>
      <c r="W57" s="17">
        <f t="shared" si="0"/>
        <v>0</v>
      </c>
      <c r="X57" s="17">
        <f t="shared" si="1"/>
        <v>0</v>
      </c>
      <c r="Y57" s="17">
        <f t="shared" si="2"/>
        <v>0</v>
      </c>
    </row>
    <row r="58" spans="1:25" ht="15" x14ac:dyDescent="0.25">
      <c r="A58" s="34" t="s">
        <v>25</v>
      </c>
      <c r="B58" s="34"/>
      <c r="C58" s="35"/>
      <c r="D58" s="35"/>
      <c r="E58" s="35"/>
      <c r="F58" s="35"/>
      <c r="G58" s="35"/>
      <c r="H58" s="32" t="s">
        <v>25</v>
      </c>
      <c r="I58" s="40"/>
      <c r="J58" s="32"/>
      <c r="K58" s="33"/>
      <c r="L58" s="33"/>
      <c r="M58" s="33"/>
      <c r="N58" s="33"/>
      <c r="O58" s="33"/>
      <c r="P58" s="32"/>
      <c r="Q58" s="33"/>
      <c r="R58" s="33"/>
      <c r="S58" s="33"/>
      <c r="T58" s="33"/>
      <c r="U58" s="33"/>
      <c r="W58" s="17">
        <f t="shared" si="0"/>
        <v>0</v>
      </c>
      <c r="X58" s="17">
        <f t="shared" si="1"/>
        <v>0</v>
      </c>
      <c r="Y58" s="17">
        <f t="shared" si="2"/>
        <v>0</v>
      </c>
    </row>
    <row r="59" spans="1:25" x14ac:dyDescent="0.2">
      <c r="A59" s="29" t="s">
        <v>478</v>
      </c>
      <c r="B59" s="29"/>
      <c r="C59" s="18"/>
      <c r="D59" s="18"/>
      <c r="E59" s="18"/>
      <c r="F59" s="18"/>
      <c r="G59" s="18"/>
      <c r="H59" s="29" t="s">
        <v>478</v>
      </c>
      <c r="I59" s="39"/>
      <c r="J59" s="29"/>
      <c r="K59" s="18"/>
      <c r="L59" s="18"/>
      <c r="M59" s="18"/>
      <c r="N59" s="18"/>
      <c r="O59" s="18"/>
      <c r="P59" s="29"/>
      <c r="Q59" s="18"/>
      <c r="R59" s="18"/>
      <c r="S59" s="18"/>
      <c r="T59" s="18"/>
      <c r="U59" s="18"/>
      <c r="W59" s="17">
        <f t="shared" si="0"/>
        <v>0</v>
      </c>
      <c r="X59" s="17">
        <f t="shared" si="1"/>
        <v>0</v>
      </c>
      <c r="Y59" s="17">
        <f t="shared" si="2"/>
        <v>0</v>
      </c>
    </row>
    <row r="60" spans="1:25" x14ac:dyDescent="0.2">
      <c r="A60" s="29" t="s">
        <v>15</v>
      </c>
      <c r="B60" s="29"/>
      <c r="C60" s="18"/>
      <c r="D60" s="18"/>
      <c r="E60" s="18"/>
      <c r="F60" s="18"/>
      <c r="G60" s="18"/>
      <c r="H60" s="29" t="s">
        <v>15</v>
      </c>
      <c r="I60" s="39"/>
      <c r="J60" s="29"/>
      <c r="K60" s="18"/>
      <c r="L60" s="18"/>
      <c r="M60" s="18"/>
      <c r="N60" s="18"/>
      <c r="O60" s="18"/>
      <c r="P60" s="29"/>
      <c r="Q60" s="18"/>
      <c r="R60" s="18"/>
      <c r="S60" s="18"/>
      <c r="T60" s="18"/>
      <c r="U60" s="18"/>
      <c r="W60" s="17">
        <f t="shared" si="0"/>
        <v>0</v>
      </c>
      <c r="X60" s="17">
        <f t="shared" si="1"/>
        <v>0</v>
      </c>
      <c r="Y60" s="17">
        <f t="shared" si="2"/>
        <v>0</v>
      </c>
    </row>
    <row r="61" spans="1:25" x14ac:dyDescent="0.2">
      <c r="A61" s="29" t="s">
        <v>16</v>
      </c>
      <c r="B61" s="29"/>
      <c r="C61" s="18"/>
      <c r="D61" s="18"/>
      <c r="E61" s="18"/>
      <c r="F61" s="18"/>
      <c r="G61" s="18"/>
      <c r="H61" s="29" t="s">
        <v>16</v>
      </c>
      <c r="I61" s="39"/>
      <c r="J61" s="29"/>
      <c r="K61" s="18"/>
      <c r="L61" s="18"/>
      <c r="M61" s="18"/>
      <c r="N61" s="18"/>
      <c r="O61" s="18"/>
      <c r="P61" s="29"/>
      <c r="Q61" s="18"/>
      <c r="R61" s="18"/>
      <c r="S61" s="18"/>
      <c r="T61" s="18"/>
      <c r="U61" s="18"/>
      <c r="W61" s="17">
        <f t="shared" si="0"/>
        <v>0</v>
      </c>
      <c r="X61" s="17">
        <f t="shared" si="1"/>
        <v>0</v>
      </c>
      <c r="Y61" s="17">
        <f t="shared" si="2"/>
        <v>0</v>
      </c>
    </row>
    <row r="62" spans="1:25" x14ac:dyDescent="0.2">
      <c r="A62" s="29" t="s">
        <v>17</v>
      </c>
      <c r="B62" s="29"/>
      <c r="C62" s="18"/>
      <c r="D62" s="18"/>
      <c r="E62" s="18"/>
      <c r="F62" s="18"/>
      <c r="G62" s="18"/>
      <c r="H62" s="29" t="s">
        <v>17</v>
      </c>
      <c r="I62" s="39"/>
      <c r="J62" s="29"/>
      <c r="K62" s="18"/>
      <c r="L62" s="18"/>
      <c r="M62" s="18"/>
      <c r="N62" s="18"/>
      <c r="O62" s="18"/>
      <c r="P62" s="29"/>
      <c r="Q62" s="18"/>
      <c r="R62" s="18"/>
      <c r="S62" s="18"/>
      <c r="T62" s="18"/>
      <c r="U62" s="18"/>
      <c r="W62" s="17">
        <f t="shared" si="0"/>
        <v>0</v>
      </c>
      <c r="X62" s="17">
        <f t="shared" si="1"/>
        <v>0</v>
      </c>
      <c r="Y62" s="17">
        <f t="shared" si="2"/>
        <v>0</v>
      </c>
    </row>
    <row r="63" spans="1:25" x14ac:dyDescent="0.2">
      <c r="A63" s="29" t="s">
        <v>18</v>
      </c>
      <c r="B63" s="29"/>
      <c r="C63" s="18"/>
      <c r="D63" s="18"/>
      <c r="E63" s="18"/>
      <c r="F63" s="18"/>
      <c r="G63" s="18"/>
      <c r="H63" s="29" t="s">
        <v>18</v>
      </c>
      <c r="I63" s="39"/>
      <c r="J63" s="29"/>
      <c r="K63" s="18"/>
      <c r="L63" s="18"/>
      <c r="M63" s="18"/>
      <c r="N63" s="18"/>
      <c r="O63" s="18"/>
      <c r="P63" s="29"/>
      <c r="Q63" s="18"/>
      <c r="R63" s="18"/>
      <c r="S63" s="18"/>
      <c r="T63" s="18"/>
      <c r="U63" s="18"/>
      <c r="W63" s="17">
        <f t="shared" si="0"/>
        <v>0</v>
      </c>
      <c r="X63" s="17">
        <f t="shared" si="1"/>
        <v>0</v>
      </c>
      <c r="Y63" s="17">
        <f t="shared" si="2"/>
        <v>0</v>
      </c>
    </row>
    <row r="64" spans="1:25" x14ac:dyDescent="0.2">
      <c r="A64" s="29" t="s">
        <v>19</v>
      </c>
      <c r="B64" s="29"/>
      <c r="C64" s="18"/>
      <c r="D64" s="18"/>
      <c r="E64" s="18"/>
      <c r="F64" s="18"/>
      <c r="G64" s="18"/>
      <c r="H64" s="29" t="s">
        <v>19</v>
      </c>
      <c r="I64" s="39"/>
      <c r="J64" s="29"/>
      <c r="K64" s="18"/>
      <c r="L64" s="18"/>
      <c r="M64" s="18"/>
      <c r="N64" s="18"/>
      <c r="O64" s="18"/>
      <c r="P64" s="29"/>
      <c r="Q64" s="18"/>
      <c r="R64" s="18"/>
      <c r="S64" s="18"/>
      <c r="T64" s="18"/>
      <c r="U64" s="18"/>
      <c r="W64" s="17">
        <f t="shared" si="0"/>
        <v>0</v>
      </c>
      <c r="X64" s="17">
        <f t="shared" si="1"/>
        <v>0</v>
      </c>
      <c r="Y64" s="17">
        <f t="shared" si="2"/>
        <v>0</v>
      </c>
    </row>
    <row r="65" spans="1:25" x14ac:dyDescent="0.2">
      <c r="A65" s="29" t="s">
        <v>20</v>
      </c>
      <c r="B65" s="29"/>
      <c r="C65" s="18"/>
      <c r="D65" s="18"/>
      <c r="E65" s="18"/>
      <c r="F65" s="18"/>
      <c r="G65" s="18"/>
      <c r="H65" s="29" t="s">
        <v>20</v>
      </c>
      <c r="I65" s="39"/>
      <c r="J65" s="29"/>
      <c r="K65" s="18"/>
      <c r="L65" s="18"/>
      <c r="M65" s="18"/>
      <c r="N65" s="18"/>
      <c r="O65" s="18"/>
      <c r="P65" s="29"/>
      <c r="Q65" s="18"/>
      <c r="R65" s="18"/>
      <c r="S65" s="18"/>
      <c r="T65" s="18"/>
      <c r="U65" s="18"/>
      <c r="W65" s="17">
        <f t="shared" si="0"/>
        <v>0</v>
      </c>
      <c r="X65" s="17">
        <f t="shared" si="1"/>
        <v>0</v>
      </c>
      <c r="Y65" s="17">
        <f t="shared" si="2"/>
        <v>0</v>
      </c>
    </row>
    <row r="66" spans="1:25" x14ac:dyDescent="0.2">
      <c r="A66" s="29" t="s">
        <v>21</v>
      </c>
      <c r="B66" s="29"/>
      <c r="C66" s="18"/>
      <c r="D66" s="18"/>
      <c r="E66" s="18"/>
      <c r="F66" s="18"/>
      <c r="G66" s="18"/>
      <c r="H66" s="29" t="s">
        <v>21</v>
      </c>
      <c r="I66" s="39"/>
      <c r="J66" s="29"/>
      <c r="K66" s="18"/>
      <c r="L66" s="18"/>
      <c r="M66" s="18"/>
      <c r="N66" s="18"/>
      <c r="O66" s="18"/>
      <c r="P66" s="29"/>
      <c r="Q66" s="18"/>
      <c r="R66" s="18"/>
      <c r="S66" s="18"/>
      <c r="T66" s="18"/>
      <c r="U66" s="18"/>
      <c r="W66" s="17">
        <f t="shared" si="0"/>
        <v>0</v>
      </c>
      <c r="X66" s="17">
        <f t="shared" si="1"/>
        <v>0</v>
      </c>
      <c r="Y66" s="17">
        <f t="shared" si="2"/>
        <v>0</v>
      </c>
    </row>
    <row r="67" spans="1:25" x14ac:dyDescent="0.2">
      <c r="A67" s="29" t="s">
        <v>22</v>
      </c>
      <c r="B67" s="29"/>
      <c r="C67" s="18"/>
      <c r="D67" s="18"/>
      <c r="E67" s="18"/>
      <c r="F67" s="18"/>
      <c r="G67" s="18"/>
      <c r="H67" s="29" t="s">
        <v>22</v>
      </c>
      <c r="I67" s="39"/>
      <c r="J67" s="29"/>
      <c r="K67" s="18"/>
      <c r="L67" s="18"/>
      <c r="M67" s="18"/>
      <c r="N67" s="18"/>
      <c r="O67" s="18"/>
      <c r="P67" s="29"/>
      <c r="Q67" s="18"/>
      <c r="R67" s="18"/>
      <c r="S67" s="18"/>
      <c r="T67" s="18"/>
      <c r="U67" s="18"/>
      <c r="W67" s="17">
        <f t="shared" si="0"/>
        <v>0</v>
      </c>
      <c r="X67" s="17">
        <f t="shared" si="1"/>
        <v>0</v>
      </c>
      <c r="Y67" s="17">
        <f t="shared" si="2"/>
        <v>0</v>
      </c>
    </row>
    <row r="68" spans="1:25" x14ac:dyDescent="0.2">
      <c r="A68" s="29" t="s">
        <v>23</v>
      </c>
      <c r="B68" s="29"/>
      <c r="C68" s="18"/>
      <c r="D68" s="18"/>
      <c r="E68" s="18"/>
      <c r="F68" s="18"/>
      <c r="G68" s="18"/>
      <c r="H68" s="29" t="s">
        <v>23</v>
      </c>
      <c r="I68" s="39"/>
      <c r="J68" s="29"/>
      <c r="K68" s="18"/>
      <c r="L68" s="18"/>
      <c r="M68" s="18"/>
      <c r="N68" s="18"/>
      <c r="O68" s="18"/>
      <c r="P68" s="29"/>
      <c r="Q68" s="18"/>
      <c r="R68" s="18"/>
      <c r="S68" s="18"/>
      <c r="T68" s="18"/>
      <c r="U68" s="18"/>
      <c r="W68" s="17">
        <f t="shared" si="0"/>
        <v>0</v>
      </c>
      <c r="X68" s="17">
        <f t="shared" si="1"/>
        <v>0</v>
      </c>
      <c r="Y68" s="17">
        <f t="shared" si="2"/>
        <v>0</v>
      </c>
    </row>
    <row r="69" spans="1:25" x14ac:dyDescent="0.2">
      <c r="A69" s="29" t="s">
        <v>479</v>
      </c>
      <c r="B69" s="29"/>
      <c r="C69" s="18"/>
      <c r="D69" s="18"/>
      <c r="E69" s="18"/>
      <c r="F69" s="18"/>
      <c r="G69" s="18"/>
      <c r="H69" s="29" t="s">
        <v>479</v>
      </c>
      <c r="I69" s="39"/>
      <c r="J69" s="29"/>
      <c r="K69" s="18"/>
      <c r="L69" s="18"/>
      <c r="M69" s="18"/>
      <c r="N69" s="18"/>
      <c r="O69" s="18"/>
      <c r="P69" s="29"/>
      <c r="Q69" s="18"/>
      <c r="R69" s="18"/>
      <c r="S69" s="18"/>
      <c r="T69" s="18"/>
      <c r="U69" s="18"/>
      <c r="W69" s="17">
        <f t="shared" si="0"/>
        <v>0</v>
      </c>
      <c r="X69" s="17">
        <f t="shared" si="1"/>
        <v>0</v>
      </c>
      <c r="Y69" s="17">
        <f t="shared" si="2"/>
        <v>0</v>
      </c>
    </row>
    <row r="70" spans="1:25" x14ac:dyDescent="0.2">
      <c r="A70" s="29" t="s">
        <v>480</v>
      </c>
      <c r="B70" s="29"/>
      <c r="C70" s="18"/>
      <c r="D70" s="18"/>
      <c r="E70" s="18"/>
      <c r="F70" s="18"/>
      <c r="G70" s="18"/>
      <c r="H70" s="29" t="s">
        <v>480</v>
      </c>
      <c r="I70" s="39"/>
      <c r="J70" s="29"/>
      <c r="K70" s="18"/>
      <c r="L70" s="18"/>
      <c r="M70" s="18"/>
      <c r="N70" s="18"/>
      <c r="O70" s="18"/>
      <c r="P70" s="29"/>
      <c r="Q70" s="18"/>
      <c r="R70" s="18"/>
      <c r="S70" s="18"/>
      <c r="T70" s="18"/>
      <c r="U70" s="18"/>
      <c r="W70" s="17">
        <f t="shared" si="0"/>
        <v>0</v>
      </c>
      <c r="X70" s="17">
        <f t="shared" si="1"/>
        <v>0</v>
      </c>
      <c r="Y70" s="17">
        <f t="shared" si="2"/>
        <v>0</v>
      </c>
    </row>
    <row r="71" spans="1:25" x14ac:dyDescent="0.2">
      <c r="A71" s="29" t="s">
        <v>481</v>
      </c>
      <c r="B71" s="29"/>
      <c r="C71" s="18"/>
      <c r="D71" s="18"/>
      <c r="E71" s="18"/>
      <c r="F71" s="18"/>
      <c r="G71" s="18"/>
      <c r="H71" s="29" t="s">
        <v>481</v>
      </c>
      <c r="I71" s="39"/>
      <c r="J71" s="29"/>
      <c r="K71" s="18"/>
      <c r="L71" s="18"/>
      <c r="M71" s="18"/>
      <c r="N71" s="18"/>
      <c r="O71" s="18"/>
      <c r="P71" s="29"/>
      <c r="Q71" s="18"/>
      <c r="R71" s="18"/>
      <c r="S71" s="18"/>
      <c r="T71" s="18"/>
      <c r="U71" s="18"/>
      <c r="W71" s="17">
        <f t="shared" si="0"/>
        <v>0</v>
      </c>
      <c r="X71" s="17">
        <f t="shared" si="1"/>
        <v>0</v>
      </c>
      <c r="Y71" s="17">
        <f t="shared" si="2"/>
        <v>0</v>
      </c>
    </row>
    <row r="72" spans="1:25" x14ac:dyDescent="0.2">
      <c r="A72" s="29" t="s">
        <v>482</v>
      </c>
      <c r="B72" s="29"/>
      <c r="C72" s="18"/>
      <c r="D72" s="18"/>
      <c r="E72" s="18"/>
      <c r="F72" s="18"/>
      <c r="G72" s="18"/>
      <c r="H72" s="29" t="s">
        <v>482</v>
      </c>
      <c r="I72" s="39"/>
      <c r="J72" s="29"/>
      <c r="K72" s="18"/>
      <c r="L72" s="18"/>
      <c r="M72" s="18"/>
      <c r="N72" s="18"/>
      <c r="O72" s="18"/>
      <c r="P72" s="29"/>
      <c r="Q72" s="18"/>
      <c r="R72" s="18"/>
      <c r="S72" s="18"/>
      <c r="T72" s="18"/>
      <c r="U72" s="18"/>
      <c r="W72" s="17">
        <f t="shared" si="0"/>
        <v>0</v>
      </c>
      <c r="X72" s="17">
        <f t="shared" si="1"/>
        <v>0</v>
      </c>
      <c r="Y72" s="17">
        <f t="shared" si="2"/>
        <v>0</v>
      </c>
    </row>
    <row r="73" spans="1:25" x14ac:dyDescent="0.2">
      <c r="A73" s="29" t="s">
        <v>483</v>
      </c>
      <c r="B73" s="29"/>
      <c r="C73" s="18"/>
      <c r="D73" s="18"/>
      <c r="E73" s="18"/>
      <c r="F73" s="18"/>
      <c r="G73" s="18"/>
      <c r="H73" s="29" t="s">
        <v>483</v>
      </c>
      <c r="I73" s="39"/>
      <c r="J73" s="29"/>
      <c r="K73" s="18"/>
      <c r="L73" s="18"/>
      <c r="M73" s="18"/>
      <c r="N73" s="18"/>
      <c r="O73" s="18"/>
      <c r="P73" s="29"/>
      <c r="Q73" s="18"/>
      <c r="R73" s="18"/>
      <c r="S73" s="18"/>
      <c r="T73" s="18"/>
      <c r="U73" s="18"/>
      <c r="W73" s="17">
        <f t="shared" si="0"/>
        <v>0</v>
      </c>
      <c r="X73" s="17">
        <f t="shared" si="1"/>
        <v>0</v>
      </c>
      <c r="Y73" s="17">
        <f t="shared" si="2"/>
        <v>0</v>
      </c>
    </row>
    <row r="74" spans="1:25" x14ac:dyDescent="0.2">
      <c r="A74" s="29" t="s">
        <v>484</v>
      </c>
      <c r="B74" s="29"/>
      <c r="C74" s="18"/>
      <c r="D74" s="18"/>
      <c r="E74" s="18"/>
      <c r="F74" s="18"/>
      <c r="G74" s="18"/>
      <c r="H74" s="29" t="s">
        <v>484</v>
      </c>
      <c r="I74" s="39"/>
      <c r="J74" s="29"/>
      <c r="K74" s="18"/>
      <c r="L74" s="18"/>
      <c r="M74" s="18"/>
      <c r="N74" s="18"/>
      <c r="O74" s="18"/>
      <c r="P74" s="29"/>
      <c r="Q74" s="18"/>
      <c r="R74" s="18"/>
      <c r="S74" s="18"/>
      <c r="T74" s="18"/>
      <c r="U74" s="18"/>
      <c r="W74" s="17">
        <f t="shared" si="0"/>
        <v>0</v>
      </c>
      <c r="X74" s="17">
        <f t="shared" si="1"/>
        <v>0</v>
      </c>
      <c r="Y74" s="17">
        <f t="shared" si="2"/>
        <v>0</v>
      </c>
    </row>
    <row r="75" spans="1:25" x14ac:dyDescent="0.2">
      <c r="A75" s="29" t="s">
        <v>485</v>
      </c>
      <c r="B75" s="29"/>
      <c r="C75" s="18"/>
      <c r="D75" s="18"/>
      <c r="E75" s="18"/>
      <c r="F75" s="18"/>
      <c r="G75" s="18"/>
      <c r="H75" s="29" t="s">
        <v>485</v>
      </c>
      <c r="I75" s="39"/>
      <c r="J75" s="29"/>
      <c r="K75" s="18"/>
      <c r="L75" s="18"/>
      <c r="M75" s="18"/>
      <c r="N75" s="18"/>
      <c r="O75" s="18"/>
      <c r="P75" s="29"/>
      <c r="Q75" s="18"/>
      <c r="R75" s="18"/>
      <c r="S75" s="18"/>
      <c r="T75" s="18"/>
      <c r="U75" s="18"/>
      <c r="W75" s="17">
        <f t="shared" si="0"/>
        <v>0</v>
      </c>
      <c r="X75" s="17">
        <f t="shared" si="1"/>
        <v>0</v>
      </c>
      <c r="Y75" s="17">
        <f t="shared" si="2"/>
        <v>0</v>
      </c>
    </row>
    <row r="76" spans="1:25" x14ac:dyDescent="0.2">
      <c r="A76" s="29" t="s">
        <v>486</v>
      </c>
      <c r="B76" s="29"/>
      <c r="C76" s="18"/>
      <c r="D76" s="18"/>
      <c r="E76" s="18"/>
      <c r="F76" s="18"/>
      <c r="G76" s="18"/>
      <c r="H76" s="29" t="s">
        <v>486</v>
      </c>
      <c r="I76" s="39"/>
      <c r="J76" s="29"/>
      <c r="K76" s="18"/>
      <c r="L76" s="18"/>
      <c r="M76" s="18"/>
      <c r="N76" s="18"/>
      <c r="O76" s="18"/>
      <c r="P76" s="29"/>
      <c r="Q76" s="18"/>
      <c r="R76" s="18"/>
      <c r="S76" s="18"/>
      <c r="T76" s="18"/>
      <c r="U76" s="18"/>
      <c r="W76" s="17">
        <f t="shared" si="0"/>
        <v>0</v>
      </c>
      <c r="X76" s="17">
        <f t="shared" si="1"/>
        <v>0</v>
      </c>
      <c r="Y76" s="17">
        <f t="shared" si="2"/>
        <v>0</v>
      </c>
    </row>
    <row r="77" spans="1:25" x14ac:dyDescent="0.2">
      <c r="A77" s="29" t="s">
        <v>487</v>
      </c>
      <c r="B77" s="29"/>
      <c r="C77" s="18"/>
      <c r="D77" s="18"/>
      <c r="E77" s="18"/>
      <c r="F77" s="18"/>
      <c r="G77" s="18"/>
      <c r="H77" s="29" t="s">
        <v>487</v>
      </c>
      <c r="I77" s="39"/>
      <c r="J77" s="29"/>
      <c r="K77" s="18"/>
      <c r="L77" s="18"/>
      <c r="M77" s="18"/>
      <c r="N77" s="18"/>
      <c r="O77" s="18"/>
      <c r="P77" s="29"/>
      <c r="Q77" s="18"/>
      <c r="R77" s="18"/>
      <c r="S77" s="18"/>
      <c r="T77" s="18"/>
      <c r="U77" s="18"/>
      <c r="W77" s="17">
        <f t="shared" si="0"/>
        <v>0</v>
      </c>
      <c r="X77" s="17">
        <f t="shared" si="1"/>
        <v>0</v>
      </c>
      <c r="Y77" s="17">
        <f t="shared" si="2"/>
        <v>0</v>
      </c>
    </row>
    <row r="78" spans="1:25" x14ac:dyDescent="0.2">
      <c r="A78" s="29" t="s">
        <v>488</v>
      </c>
      <c r="B78" s="29"/>
      <c r="C78" s="18"/>
      <c r="D78" s="18"/>
      <c r="E78" s="18"/>
      <c r="F78" s="18"/>
      <c r="G78" s="18"/>
      <c r="H78" s="29" t="s">
        <v>488</v>
      </c>
      <c r="I78" s="39"/>
      <c r="J78" s="29"/>
      <c r="K78" s="18"/>
      <c r="L78" s="18"/>
      <c r="M78" s="18"/>
      <c r="N78" s="18"/>
      <c r="O78" s="18"/>
      <c r="P78" s="29"/>
      <c r="Q78" s="18"/>
      <c r="R78" s="18"/>
      <c r="S78" s="18"/>
      <c r="T78" s="18"/>
      <c r="U78" s="18"/>
      <c r="W78" s="17">
        <f t="shared" si="0"/>
        <v>0</v>
      </c>
      <c r="X78" s="17">
        <f t="shared" si="1"/>
        <v>0</v>
      </c>
      <c r="Y78" s="17">
        <f t="shared" si="2"/>
        <v>0</v>
      </c>
    </row>
    <row r="79" spans="1:25" ht="15" x14ac:dyDescent="0.25">
      <c r="A79" s="34" t="s">
        <v>25</v>
      </c>
      <c r="B79" s="34"/>
      <c r="C79" s="35"/>
      <c r="D79" s="35"/>
      <c r="E79" s="35"/>
      <c r="F79" s="35"/>
      <c r="G79" s="35"/>
      <c r="H79" s="32" t="s">
        <v>25</v>
      </c>
      <c r="I79" s="40"/>
      <c r="J79" s="32"/>
      <c r="K79" s="33"/>
      <c r="L79" s="33"/>
      <c r="M79" s="33"/>
      <c r="N79" s="33"/>
      <c r="O79" s="33"/>
      <c r="P79" s="32"/>
      <c r="Q79" s="33"/>
      <c r="R79" s="33"/>
      <c r="S79" s="33"/>
      <c r="T79" s="33"/>
      <c r="U79" s="33"/>
      <c r="W79" s="17">
        <f t="shared" ref="W79:W162" si="3">B79+C79+D79+E79+F79+G79</f>
        <v>0</v>
      </c>
      <c r="X79" s="17">
        <f t="shared" ref="X79:X162" si="4">(J79+K79+L79+M79+N79+O79)*I79</f>
        <v>0</v>
      </c>
      <c r="Y79" s="17">
        <f t="shared" ref="Y79:Y162" si="5">P79+Q79+R79+S79+T79+U79</f>
        <v>0</v>
      </c>
    </row>
    <row r="80" spans="1:25" x14ac:dyDescent="0.2">
      <c r="A80" s="29" t="s">
        <v>478</v>
      </c>
      <c r="B80" s="29"/>
      <c r="C80" s="18"/>
      <c r="D80" s="18"/>
      <c r="E80" s="18"/>
      <c r="F80" s="18"/>
      <c r="G80" s="18"/>
      <c r="H80" s="29" t="s">
        <v>478</v>
      </c>
      <c r="I80" s="39"/>
      <c r="J80" s="29"/>
      <c r="K80" s="18"/>
      <c r="L80" s="18"/>
      <c r="M80" s="18"/>
      <c r="N80" s="18"/>
      <c r="O80" s="18"/>
      <c r="P80" s="29"/>
      <c r="Q80" s="18"/>
      <c r="R80" s="18"/>
      <c r="S80" s="18"/>
      <c r="T80" s="18"/>
      <c r="U80" s="18"/>
      <c r="W80" s="17">
        <f t="shared" si="3"/>
        <v>0</v>
      </c>
      <c r="X80" s="17">
        <f t="shared" si="4"/>
        <v>0</v>
      </c>
      <c r="Y80" s="17">
        <f t="shared" si="5"/>
        <v>0</v>
      </c>
    </row>
    <row r="81" spans="1:25" x14ac:dyDescent="0.2">
      <c r="A81" s="29" t="s">
        <v>15</v>
      </c>
      <c r="B81" s="29"/>
      <c r="C81" s="18"/>
      <c r="D81" s="18"/>
      <c r="E81" s="18"/>
      <c r="F81" s="18"/>
      <c r="G81" s="18"/>
      <c r="H81" s="29" t="s">
        <v>15</v>
      </c>
      <c r="I81" s="39"/>
      <c r="J81" s="29"/>
      <c r="K81" s="18"/>
      <c r="L81" s="18"/>
      <c r="M81" s="18"/>
      <c r="N81" s="18"/>
      <c r="O81" s="18"/>
      <c r="P81" s="29"/>
      <c r="Q81" s="18"/>
      <c r="R81" s="18"/>
      <c r="S81" s="18"/>
      <c r="T81" s="18"/>
      <c r="U81" s="18"/>
      <c r="W81" s="17">
        <f t="shared" si="3"/>
        <v>0</v>
      </c>
      <c r="X81" s="17">
        <f t="shared" si="4"/>
        <v>0</v>
      </c>
      <c r="Y81" s="17">
        <f t="shared" si="5"/>
        <v>0</v>
      </c>
    </row>
    <row r="82" spans="1:25" x14ac:dyDescent="0.2">
      <c r="A82" s="29" t="s">
        <v>16</v>
      </c>
      <c r="B82" s="29"/>
      <c r="C82" s="18"/>
      <c r="D82" s="18"/>
      <c r="E82" s="18"/>
      <c r="F82" s="18"/>
      <c r="G82" s="18"/>
      <c r="H82" s="29" t="s">
        <v>16</v>
      </c>
      <c r="I82" s="39"/>
      <c r="J82" s="29"/>
      <c r="K82" s="18"/>
      <c r="L82" s="18"/>
      <c r="M82" s="18"/>
      <c r="N82" s="18"/>
      <c r="O82" s="18"/>
      <c r="P82" s="29"/>
      <c r="Q82" s="18"/>
      <c r="R82" s="18"/>
      <c r="S82" s="18"/>
      <c r="T82" s="18"/>
      <c r="U82" s="18"/>
      <c r="W82" s="17">
        <f t="shared" si="3"/>
        <v>0</v>
      </c>
      <c r="X82" s="17">
        <f t="shared" si="4"/>
        <v>0</v>
      </c>
      <c r="Y82" s="17">
        <f t="shared" si="5"/>
        <v>0</v>
      </c>
    </row>
    <row r="83" spans="1:25" x14ac:dyDescent="0.2">
      <c r="A83" s="29" t="s">
        <v>17</v>
      </c>
      <c r="B83" s="29"/>
      <c r="C83" s="18"/>
      <c r="D83" s="18"/>
      <c r="E83" s="18"/>
      <c r="F83" s="18"/>
      <c r="G83" s="18"/>
      <c r="H83" s="29" t="s">
        <v>17</v>
      </c>
      <c r="I83" s="39"/>
      <c r="J83" s="29"/>
      <c r="K83" s="18"/>
      <c r="L83" s="18"/>
      <c r="M83" s="18"/>
      <c r="N83" s="18"/>
      <c r="O83" s="18"/>
      <c r="P83" s="29"/>
      <c r="Q83" s="18"/>
      <c r="R83" s="18"/>
      <c r="S83" s="18"/>
      <c r="T83" s="18"/>
      <c r="U83" s="18"/>
      <c r="W83" s="17">
        <f t="shared" si="3"/>
        <v>0</v>
      </c>
      <c r="X83" s="17">
        <f t="shared" si="4"/>
        <v>0</v>
      </c>
      <c r="Y83" s="17">
        <f t="shared" si="5"/>
        <v>0</v>
      </c>
    </row>
    <row r="84" spans="1:25" x14ac:dyDescent="0.2">
      <c r="A84" s="29" t="s">
        <v>18</v>
      </c>
      <c r="B84" s="29"/>
      <c r="C84" s="18"/>
      <c r="D84" s="18"/>
      <c r="E84" s="18"/>
      <c r="F84" s="18"/>
      <c r="G84" s="18"/>
      <c r="H84" s="29" t="s">
        <v>18</v>
      </c>
      <c r="I84" s="39"/>
      <c r="J84" s="29"/>
      <c r="K84" s="18"/>
      <c r="L84" s="18"/>
      <c r="M84" s="18"/>
      <c r="N84" s="18"/>
      <c r="O84" s="18"/>
      <c r="P84" s="29"/>
      <c r="Q84" s="18"/>
      <c r="R84" s="18"/>
      <c r="S84" s="18"/>
      <c r="T84" s="18"/>
      <c r="U84" s="18"/>
      <c r="W84" s="17">
        <f t="shared" si="3"/>
        <v>0</v>
      </c>
      <c r="X84" s="17">
        <f t="shared" si="4"/>
        <v>0</v>
      </c>
      <c r="Y84" s="17">
        <f t="shared" si="5"/>
        <v>0</v>
      </c>
    </row>
    <row r="85" spans="1:25" x14ac:dyDescent="0.2">
      <c r="A85" s="29" t="s">
        <v>19</v>
      </c>
      <c r="B85" s="29"/>
      <c r="C85" s="18"/>
      <c r="D85" s="18"/>
      <c r="E85" s="18"/>
      <c r="F85" s="18"/>
      <c r="G85" s="18"/>
      <c r="H85" s="29" t="s">
        <v>19</v>
      </c>
      <c r="I85" s="39"/>
      <c r="J85" s="29"/>
      <c r="K85" s="18"/>
      <c r="L85" s="18"/>
      <c r="M85" s="18"/>
      <c r="N85" s="18"/>
      <c r="O85" s="18"/>
      <c r="P85" s="29"/>
      <c r="Q85" s="18"/>
      <c r="R85" s="18"/>
      <c r="S85" s="18"/>
      <c r="T85" s="18"/>
      <c r="U85" s="18"/>
      <c r="W85" s="17">
        <f t="shared" si="3"/>
        <v>0</v>
      </c>
      <c r="X85" s="17">
        <f t="shared" si="4"/>
        <v>0</v>
      </c>
      <c r="Y85" s="17">
        <f t="shared" si="5"/>
        <v>0</v>
      </c>
    </row>
    <row r="86" spans="1:25" x14ac:dyDescent="0.2">
      <c r="A86" s="29" t="s">
        <v>20</v>
      </c>
      <c r="B86" s="29"/>
      <c r="C86" s="18"/>
      <c r="D86" s="18"/>
      <c r="E86" s="18"/>
      <c r="F86" s="18"/>
      <c r="G86" s="18"/>
      <c r="H86" s="29" t="s">
        <v>20</v>
      </c>
      <c r="I86" s="39"/>
      <c r="J86" s="29"/>
      <c r="K86" s="18"/>
      <c r="L86" s="18"/>
      <c r="M86" s="18"/>
      <c r="N86" s="18"/>
      <c r="O86" s="18"/>
      <c r="P86" s="29"/>
      <c r="Q86" s="18"/>
      <c r="R86" s="18"/>
      <c r="S86" s="18"/>
      <c r="T86" s="18"/>
      <c r="U86" s="18"/>
      <c r="W86" s="17">
        <f t="shared" si="3"/>
        <v>0</v>
      </c>
      <c r="X86" s="17">
        <f t="shared" si="4"/>
        <v>0</v>
      </c>
      <c r="Y86" s="17">
        <f t="shared" si="5"/>
        <v>0</v>
      </c>
    </row>
    <row r="87" spans="1:25" x14ac:dyDescent="0.2">
      <c r="A87" s="29" t="s">
        <v>21</v>
      </c>
      <c r="B87" s="29"/>
      <c r="C87" s="18"/>
      <c r="D87" s="18"/>
      <c r="E87" s="18"/>
      <c r="F87" s="18"/>
      <c r="G87" s="18"/>
      <c r="H87" s="29" t="s">
        <v>21</v>
      </c>
      <c r="I87" s="39"/>
      <c r="J87" s="29"/>
      <c r="K87" s="18"/>
      <c r="L87" s="18"/>
      <c r="M87" s="18"/>
      <c r="N87" s="18"/>
      <c r="O87" s="18"/>
      <c r="P87" s="29"/>
      <c r="Q87" s="18"/>
      <c r="R87" s="18"/>
      <c r="S87" s="18"/>
      <c r="T87" s="18"/>
      <c r="U87" s="18"/>
      <c r="W87" s="17">
        <f t="shared" si="3"/>
        <v>0</v>
      </c>
      <c r="X87" s="17">
        <f t="shared" si="4"/>
        <v>0</v>
      </c>
      <c r="Y87" s="17">
        <f t="shared" si="5"/>
        <v>0</v>
      </c>
    </row>
    <row r="88" spans="1:25" x14ac:dyDescent="0.2">
      <c r="A88" s="29" t="s">
        <v>22</v>
      </c>
      <c r="B88" s="29"/>
      <c r="C88" s="18"/>
      <c r="D88" s="18"/>
      <c r="E88" s="18"/>
      <c r="F88" s="18"/>
      <c r="G88" s="18"/>
      <c r="H88" s="29" t="s">
        <v>22</v>
      </c>
      <c r="I88" s="39"/>
      <c r="J88" s="29"/>
      <c r="K88" s="18"/>
      <c r="L88" s="18"/>
      <c r="M88" s="18"/>
      <c r="N88" s="18"/>
      <c r="O88" s="18"/>
      <c r="P88" s="29"/>
      <c r="Q88" s="18"/>
      <c r="R88" s="18"/>
      <c r="S88" s="18"/>
      <c r="T88" s="18"/>
      <c r="U88" s="18"/>
      <c r="W88" s="17">
        <f t="shared" si="3"/>
        <v>0</v>
      </c>
      <c r="X88" s="17">
        <f t="shared" si="4"/>
        <v>0</v>
      </c>
      <c r="Y88" s="17">
        <f t="shared" si="5"/>
        <v>0</v>
      </c>
    </row>
    <row r="89" spans="1:25" x14ac:dyDescent="0.2">
      <c r="A89" s="29" t="s">
        <v>23</v>
      </c>
      <c r="B89" s="29"/>
      <c r="C89" s="18"/>
      <c r="D89" s="18"/>
      <c r="E89" s="18"/>
      <c r="F89" s="18"/>
      <c r="G89" s="18"/>
      <c r="H89" s="29" t="s">
        <v>23</v>
      </c>
      <c r="I89" s="39"/>
      <c r="J89" s="29"/>
      <c r="K89" s="18"/>
      <c r="L89" s="18"/>
      <c r="M89" s="18"/>
      <c r="N89" s="18"/>
      <c r="O89" s="18"/>
      <c r="P89" s="29"/>
      <c r="Q89" s="18"/>
      <c r="R89" s="18"/>
      <c r="S89" s="18"/>
      <c r="T89" s="18"/>
      <c r="U89" s="18"/>
      <c r="W89" s="17">
        <f t="shared" si="3"/>
        <v>0</v>
      </c>
      <c r="X89" s="17">
        <f t="shared" si="4"/>
        <v>0</v>
      </c>
      <c r="Y89" s="17">
        <f t="shared" si="5"/>
        <v>0</v>
      </c>
    </row>
    <row r="90" spans="1:25" x14ac:dyDescent="0.2">
      <c r="A90" s="29" t="s">
        <v>479</v>
      </c>
      <c r="B90" s="29"/>
      <c r="C90" s="18"/>
      <c r="D90" s="18"/>
      <c r="E90" s="18"/>
      <c r="F90" s="18"/>
      <c r="G90" s="18"/>
      <c r="H90" s="29" t="s">
        <v>479</v>
      </c>
      <c r="I90" s="39"/>
      <c r="J90" s="29"/>
      <c r="K90" s="18"/>
      <c r="L90" s="18"/>
      <c r="M90" s="18"/>
      <c r="N90" s="18"/>
      <c r="O90" s="18"/>
      <c r="P90" s="29"/>
      <c r="Q90" s="18"/>
      <c r="R90" s="18"/>
      <c r="S90" s="18"/>
      <c r="T90" s="18"/>
      <c r="U90" s="18"/>
      <c r="W90" s="17">
        <f t="shared" si="3"/>
        <v>0</v>
      </c>
      <c r="X90" s="17">
        <f t="shared" si="4"/>
        <v>0</v>
      </c>
      <c r="Y90" s="17">
        <f t="shared" si="5"/>
        <v>0</v>
      </c>
    </row>
    <row r="91" spans="1:25" x14ac:dyDescent="0.2">
      <c r="A91" s="29" t="s">
        <v>480</v>
      </c>
      <c r="B91" s="29"/>
      <c r="C91" s="18"/>
      <c r="D91" s="18"/>
      <c r="E91" s="18"/>
      <c r="F91" s="18"/>
      <c r="G91" s="18"/>
      <c r="H91" s="29" t="s">
        <v>480</v>
      </c>
      <c r="I91" s="39"/>
      <c r="J91" s="29"/>
      <c r="K91" s="18"/>
      <c r="L91" s="18"/>
      <c r="M91" s="18"/>
      <c r="N91" s="18"/>
      <c r="O91" s="18"/>
      <c r="P91" s="29"/>
      <c r="Q91" s="18"/>
      <c r="R91" s="18"/>
      <c r="S91" s="18"/>
      <c r="T91" s="18"/>
      <c r="U91" s="18"/>
      <c r="W91" s="17">
        <f t="shared" si="3"/>
        <v>0</v>
      </c>
      <c r="X91" s="17">
        <f t="shared" si="4"/>
        <v>0</v>
      </c>
      <c r="Y91" s="17">
        <f t="shared" si="5"/>
        <v>0</v>
      </c>
    </row>
    <row r="92" spans="1:25" x14ac:dyDescent="0.2">
      <c r="A92" s="29" t="s">
        <v>481</v>
      </c>
      <c r="B92" s="29"/>
      <c r="C92" s="18"/>
      <c r="D92" s="18"/>
      <c r="E92" s="18"/>
      <c r="F92" s="18"/>
      <c r="G92" s="18"/>
      <c r="H92" s="29" t="s">
        <v>481</v>
      </c>
      <c r="I92" s="39"/>
      <c r="J92" s="29"/>
      <c r="K92" s="18"/>
      <c r="L92" s="18"/>
      <c r="M92" s="18"/>
      <c r="N92" s="18"/>
      <c r="O92" s="18"/>
      <c r="P92" s="29"/>
      <c r="Q92" s="18"/>
      <c r="R92" s="18"/>
      <c r="S92" s="18"/>
      <c r="T92" s="18"/>
      <c r="U92" s="18"/>
      <c r="W92" s="17">
        <f t="shared" si="3"/>
        <v>0</v>
      </c>
      <c r="X92" s="17">
        <f t="shared" si="4"/>
        <v>0</v>
      </c>
      <c r="Y92" s="17">
        <f t="shared" si="5"/>
        <v>0</v>
      </c>
    </row>
    <row r="93" spans="1:25" x14ac:dyDescent="0.2">
      <c r="A93" s="29" t="s">
        <v>482</v>
      </c>
      <c r="B93" s="29"/>
      <c r="C93" s="18"/>
      <c r="D93" s="18"/>
      <c r="E93" s="18"/>
      <c r="F93" s="18"/>
      <c r="G93" s="18"/>
      <c r="H93" s="29" t="s">
        <v>482</v>
      </c>
      <c r="I93" s="39"/>
      <c r="J93" s="29"/>
      <c r="K93" s="18"/>
      <c r="L93" s="18"/>
      <c r="M93" s="18"/>
      <c r="N93" s="18"/>
      <c r="O93" s="18"/>
      <c r="P93" s="29"/>
      <c r="Q93" s="18"/>
      <c r="R93" s="18"/>
      <c r="S93" s="18"/>
      <c r="T93" s="18"/>
      <c r="U93" s="18"/>
      <c r="W93" s="17">
        <f t="shared" si="3"/>
        <v>0</v>
      </c>
      <c r="X93" s="17">
        <f t="shared" si="4"/>
        <v>0</v>
      </c>
      <c r="Y93" s="17">
        <f t="shared" si="5"/>
        <v>0</v>
      </c>
    </row>
    <row r="94" spans="1:25" x14ac:dyDescent="0.2">
      <c r="A94" s="29" t="s">
        <v>483</v>
      </c>
      <c r="B94" s="29"/>
      <c r="C94" s="18"/>
      <c r="D94" s="18"/>
      <c r="E94" s="18"/>
      <c r="F94" s="18"/>
      <c r="G94" s="18"/>
      <c r="H94" s="29" t="s">
        <v>483</v>
      </c>
      <c r="I94" s="39"/>
      <c r="J94" s="29"/>
      <c r="K94" s="18"/>
      <c r="L94" s="18"/>
      <c r="M94" s="18"/>
      <c r="N94" s="18"/>
      <c r="O94" s="18"/>
      <c r="P94" s="29"/>
      <c r="Q94" s="18"/>
      <c r="R94" s="18"/>
      <c r="S94" s="18"/>
      <c r="T94" s="18"/>
      <c r="U94" s="18"/>
      <c r="W94" s="17">
        <f t="shared" si="3"/>
        <v>0</v>
      </c>
      <c r="X94" s="17">
        <f t="shared" si="4"/>
        <v>0</v>
      </c>
      <c r="Y94" s="17">
        <f t="shared" si="5"/>
        <v>0</v>
      </c>
    </row>
    <row r="95" spans="1:25" x14ac:dyDescent="0.2">
      <c r="A95" s="29" t="s">
        <v>484</v>
      </c>
      <c r="B95" s="29"/>
      <c r="C95" s="18"/>
      <c r="D95" s="18"/>
      <c r="E95" s="18"/>
      <c r="F95" s="18"/>
      <c r="G95" s="18"/>
      <c r="H95" s="29" t="s">
        <v>484</v>
      </c>
      <c r="I95" s="39"/>
      <c r="J95" s="29"/>
      <c r="K95" s="18"/>
      <c r="L95" s="18"/>
      <c r="M95" s="18"/>
      <c r="N95" s="18"/>
      <c r="O95" s="18"/>
      <c r="P95" s="29"/>
      <c r="Q95" s="18"/>
      <c r="R95" s="18"/>
      <c r="S95" s="18"/>
      <c r="T95" s="18"/>
      <c r="U95" s="18"/>
      <c r="W95" s="17">
        <f t="shared" si="3"/>
        <v>0</v>
      </c>
      <c r="X95" s="17">
        <f t="shared" si="4"/>
        <v>0</v>
      </c>
      <c r="Y95" s="17">
        <f t="shared" si="5"/>
        <v>0</v>
      </c>
    </row>
    <row r="96" spans="1:25" x14ac:dyDescent="0.2">
      <c r="A96" s="29" t="s">
        <v>485</v>
      </c>
      <c r="B96" s="29"/>
      <c r="C96" s="18"/>
      <c r="D96" s="18"/>
      <c r="E96" s="18"/>
      <c r="F96" s="18"/>
      <c r="G96" s="18"/>
      <c r="H96" s="29" t="s">
        <v>485</v>
      </c>
      <c r="I96" s="39"/>
      <c r="J96" s="29"/>
      <c r="K96" s="18"/>
      <c r="L96" s="18"/>
      <c r="M96" s="18"/>
      <c r="N96" s="18"/>
      <c r="O96" s="18"/>
      <c r="P96" s="29"/>
      <c r="Q96" s="18"/>
      <c r="R96" s="18"/>
      <c r="S96" s="18"/>
      <c r="T96" s="18"/>
      <c r="U96" s="18"/>
      <c r="W96" s="17">
        <f t="shared" si="3"/>
        <v>0</v>
      </c>
      <c r="X96" s="17">
        <f t="shared" si="4"/>
        <v>0</v>
      </c>
      <c r="Y96" s="17">
        <f t="shared" si="5"/>
        <v>0</v>
      </c>
    </row>
    <row r="97" spans="1:25" x14ac:dyDescent="0.2">
      <c r="A97" s="29" t="s">
        <v>486</v>
      </c>
      <c r="B97" s="29"/>
      <c r="C97" s="18"/>
      <c r="D97" s="18"/>
      <c r="E97" s="18"/>
      <c r="F97" s="18"/>
      <c r="G97" s="18"/>
      <c r="H97" s="29" t="s">
        <v>486</v>
      </c>
      <c r="I97" s="39"/>
      <c r="J97" s="29"/>
      <c r="K97" s="18"/>
      <c r="L97" s="18"/>
      <c r="M97" s="18"/>
      <c r="N97" s="18"/>
      <c r="O97" s="18"/>
      <c r="P97" s="29"/>
      <c r="Q97" s="18"/>
      <c r="R97" s="18"/>
      <c r="S97" s="18"/>
      <c r="T97" s="18"/>
      <c r="U97" s="18"/>
      <c r="W97" s="17">
        <f t="shared" si="3"/>
        <v>0</v>
      </c>
      <c r="X97" s="17">
        <f t="shared" si="4"/>
        <v>0</v>
      </c>
      <c r="Y97" s="17">
        <f t="shared" si="5"/>
        <v>0</v>
      </c>
    </row>
    <row r="98" spans="1:25" x14ac:dyDescent="0.2">
      <c r="A98" s="29" t="s">
        <v>487</v>
      </c>
      <c r="B98" s="29"/>
      <c r="C98" s="18"/>
      <c r="D98" s="18"/>
      <c r="E98" s="18"/>
      <c r="F98" s="18"/>
      <c r="G98" s="18"/>
      <c r="H98" s="29" t="s">
        <v>487</v>
      </c>
      <c r="I98" s="39"/>
      <c r="J98" s="29"/>
      <c r="K98" s="18"/>
      <c r="L98" s="18"/>
      <c r="M98" s="18"/>
      <c r="N98" s="18"/>
      <c r="O98" s="18"/>
      <c r="P98" s="29"/>
      <c r="Q98" s="18"/>
      <c r="R98" s="18"/>
      <c r="S98" s="18"/>
      <c r="T98" s="18"/>
      <c r="U98" s="18"/>
      <c r="W98" s="17">
        <f t="shared" si="3"/>
        <v>0</v>
      </c>
      <c r="X98" s="17">
        <f t="shared" si="4"/>
        <v>0</v>
      </c>
      <c r="Y98" s="17">
        <f t="shared" si="5"/>
        <v>0</v>
      </c>
    </row>
    <row r="99" spans="1:25" x14ac:dyDescent="0.2">
      <c r="A99" s="29" t="s">
        <v>488</v>
      </c>
      <c r="B99" s="29"/>
      <c r="C99" s="18"/>
      <c r="D99" s="18"/>
      <c r="E99" s="18"/>
      <c r="F99" s="18"/>
      <c r="G99" s="18"/>
      <c r="H99" s="29" t="s">
        <v>488</v>
      </c>
      <c r="I99" s="39"/>
      <c r="J99" s="29"/>
      <c r="K99" s="18"/>
      <c r="L99" s="18"/>
      <c r="M99" s="18"/>
      <c r="N99" s="18"/>
      <c r="O99" s="18"/>
      <c r="P99" s="29"/>
      <c r="Q99" s="18"/>
      <c r="R99" s="18"/>
      <c r="S99" s="18"/>
      <c r="T99" s="18"/>
      <c r="U99" s="18"/>
      <c r="W99" s="17">
        <f t="shared" si="3"/>
        <v>0</v>
      </c>
      <c r="X99" s="17">
        <f t="shared" si="4"/>
        <v>0</v>
      </c>
      <c r="Y99" s="17">
        <f t="shared" si="5"/>
        <v>0</v>
      </c>
    </row>
    <row r="100" spans="1:25" ht="15" x14ac:dyDescent="0.25">
      <c r="A100" s="34" t="s">
        <v>25</v>
      </c>
      <c r="B100" s="34"/>
      <c r="C100" s="35"/>
      <c r="D100" s="35"/>
      <c r="E100" s="35"/>
      <c r="F100" s="35"/>
      <c r="G100" s="35"/>
      <c r="H100" s="32" t="s">
        <v>25</v>
      </c>
      <c r="I100" s="40"/>
      <c r="J100" s="32"/>
      <c r="K100" s="33"/>
      <c r="L100" s="33"/>
      <c r="M100" s="33"/>
      <c r="N100" s="33"/>
      <c r="O100" s="33"/>
      <c r="P100" s="32"/>
      <c r="Q100" s="33"/>
      <c r="R100" s="33"/>
      <c r="S100" s="33"/>
      <c r="T100" s="33"/>
      <c r="U100" s="33"/>
      <c r="W100" s="17">
        <f t="shared" ref="W100:W120" si="6">B100+C100+D100+E100+F100+G100</f>
        <v>0</v>
      </c>
      <c r="X100" s="17">
        <f t="shared" ref="X100:X120" si="7">(J100+K100+L100+M100+N100+O100)*I100</f>
        <v>0</v>
      </c>
      <c r="Y100" s="17">
        <f t="shared" ref="Y100:Y120" si="8">P100+Q100+R100+S100+T100+U100</f>
        <v>0</v>
      </c>
    </row>
    <row r="101" spans="1:25" x14ac:dyDescent="0.2">
      <c r="A101" s="29" t="s">
        <v>478</v>
      </c>
      <c r="B101" s="29"/>
      <c r="C101" s="18"/>
      <c r="D101" s="18"/>
      <c r="E101" s="18"/>
      <c r="F101" s="18"/>
      <c r="G101" s="18"/>
      <c r="H101" s="29" t="s">
        <v>478</v>
      </c>
      <c r="I101" s="39"/>
      <c r="J101" s="29"/>
      <c r="K101" s="18"/>
      <c r="L101" s="18"/>
      <c r="M101" s="18"/>
      <c r="N101" s="18"/>
      <c r="O101" s="18"/>
      <c r="P101" s="29"/>
      <c r="Q101" s="18"/>
      <c r="R101" s="18"/>
      <c r="S101" s="18"/>
      <c r="T101" s="18"/>
      <c r="U101" s="18"/>
      <c r="W101" s="17">
        <f t="shared" si="6"/>
        <v>0</v>
      </c>
      <c r="X101" s="17">
        <f t="shared" si="7"/>
        <v>0</v>
      </c>
      <c r="Y101" s="17">
        <f t="shared" si="8"/>
        <v>0</v>
      </c>
    </row>
    <row r="102" spans="1:25" x14ac:dyDescent="0.2">
      <c r="A102" s="29" t="s">
        <v>15</v>
      </c>
      <c r="B102" s="29"/>
      <c r="C102" s="18"/>
      <c r="D102" s="18"/>
      <c r="E102" s="18"/>
      <c r="F102" s="18"/>
      <c r="G102" s="18"/>
      <c r="H102" s="29" t="s">
        <v>15</v>
      </c>
      <c r="I102" s="39"/>
      <c r="J102" s="29"/>
      <c r="K102" s="18"/>
      <c r="L102" s="18"/>
      <c r="M102" s="18"/>
      <c r="N102" s="18"/>
      <c r="O102" s="18"/>
      <c r="P102" s="29"/>
      <c r="Q102" s="18"/>
      <c r="R102" s="18"/>
      <c r="S102" s="18"/>
      <c r="T102" s="18"/>
      <c r="U102" s="18"/>
      <c r="W102" s="17">
        <f t="shared" si="6"/>
        <v>0</v>
      </c>
      <c r="X102" s="17">
        <f t="shared" si="7"/>
        <v>0</v>
      </c>
      <c r="Y102" s="17">
        <f t="shared" si="8"/>
        <v>0</v>
      </c>
    </row>
    <row r="103" spans="1:25" x14ac:dyDescent="0.2">
      <c r="A103" s="29" t="s">
        <v>16</v>
      </c>
      <c r="B103" s="29"/>
      <c r="C103" s="18"/>
      <c r="D103" s="18"/>
      <c r="E103" s="18"/>
      <c r="F103" s="18"/>
      <c r="G103" s="18"/>
      <c r="H103" s="29" t="s">
        <v>16</v>
      </c>
      <c r="I103" s="39"/>
      <c r="J103" s="29"/>
      <c r="K103" s="18"/>
      <c r="L103" s="18"/>
      <c r="M103" s="18"/>
      <c r="N103" s="18"/>
      <c r="O103" s="18"/>
      <c r="P103" s="29"/>
      <c r="Q103" s="18"/>
      <c r="R103" s="18"/>
      <c r="S103" s="18"/>
      <c r="T103" s="18"/>
      <c r="U103" s="18"/>
      <c r="W103" s="17">
        <f t="shared" si="6"/>
        <v>0</v>
      </c>
      <c r="X103" s="17">
        <f t="shared" si="7"/>
        <v>0</v>
      </c>
      <c r="Y103" s="17">
        <f t="shared" si="8"/>
        <v>0</v>
      </c>
    </row>
    <row r="104" spans="1:25" x14ac:dyDescent="0.2">
      <c r="A104" s="29" t="s">
        <v>17</v>
      </c>
      <c r="B104" s="29"/>
      <c r="C104" s="18"/>
      <c r="D104" s="18"/>
      <c r="E104" s="18"/>
      <c r="F104" s="18"/>
      <c r="G104" s="18"/>
      <c r="H104" s="29" t="s">
        <v>17</v>
      </c>
      <c r="I104" s="39"/>
      <c r="J104" s="29"/>
      <c r="K104" s="18"/>
      <c r="L104" s="18"/>
      <c r="M104" s="18"/>
      <c r="N104" s="18"/>
      <c r="O104" s="18"/>
      <c r="P104" s="29"/>
      <c r="Q104" s="18"/>
      <c r="R104" s="18"/>
      <c r="S104" s="18"/>
      <c r="T104" s="18"/>
      <c r="U104" s="18"/>
      <c r="W104" s="17">
        <f t="shared" si="6"/>
        <v>0</v>
      </c>
      <c r="X104" s="17">
        <f t="shared" si="7"/>
        <v>0</v>
      </c>
      <c r="Y104" s="17">
        <f t="shared" si="8"/>
        <v>0</v>
      </c>
    </row>
    <row r="105" spans="1:25" x14ac:dyDescent="0.2">
      <c r="A105" s="29" t="s">
        <v>18</v>
      </c>
      <c r="B105" s="29"/>
      <c r="C105" s="18"/>
      <c r="D105" s="18"/>
      <c r="E105" s="18"/>
      <c r="F105" s="18"/>
      <c r="G105" s="18"/>
      <c r="H105" s="29" t="s">
        <v>18</v>
      </c>
      <c r="I105" s="39"/>
      <c r="J105" s="29"/>
      <c r="K105" s="18"/>
      <c r="L105" s="18"/>
      <c r="M105" s="18"/>
      <c r="N105" s="18"/>
      <c r="O105" s="18"/>
      <c r="P105" s="29"/>
      <c r="Q105" s="18"/>
      <c r="R105" s="18"/>
      <c r="S105" s="18"/>
      <c r="T105" s="18"/>
      <c r="U105" s="18"/>
      <c r="W105" s="17">
        <f t="shared" si="6"/>
        <v>0</v>
      </c>
      <c r="X105" s="17">
        <f t="shared" si="7"/>
        <v>0</v>
      </c>
      <c r="Y105" s="17">
        <f t="shared" si="8"/>
        <v>0</v>
      </c>
    </row>
    <row r="106" spans="1:25" x14ac:dyDescent="0.2">
      <c r="A106" s="29" t="s">
        <v>19</v>
      </c>
      <c r="B106" s="29"/>
      <c r="C106" s="18"/>
      <c r="D106" s="18"/>
      <c r="E106" s="18"/>
      <c r="F106" s="18"/>
      <c r="G106" s="18"/>
      <c r="H106" s="29" t="s">
        <v>19</v>
      </c>
      <c r="I106" s="39"/>
      <c r="J106" s="29"/>
      <c r="K106" s="18"/>
      <c r="L106" s="18"/>
      <c r="M106" s="18"/>
      <c r="N106" s="18"/>
      <c r="O106" s="18"/>
      <c r="P106" s="29"/>
      <c r="Q106" s="18"/>
      <c r="R106" s="18"/>
      <c r="S106" s="18"/>
      <c r="T106" s="18"/>
      <c r="U106" s="18"/>
      <c r="W106" s="17">
        <f t="shared" si="6"/>
        <v>0</v>
      </c>
      <c r="X106" s="17">
        <f t="shared" si="7"/>
        <v>0</v>
      </c>
      <c r="Y106" s="17">
        <f t="shared" si="8"/>
        <v>0</v>
      </c>
    </row>
    <row r="107" spans="1:25" x14ac:dyDescent="0.2">
      <c r="A107" s="29" t="s">
        <v>20</v>
      </c>
      <c r="B107" s="29"/>
      <c r="C107" s="18"/>
      <c r="D107" s="18"/>
      <c r="E107" s="18"/>
      <c r="F107" s="18"/>
      <c r="G107" s="18"/>
      <c r="H107" s="29" t="s">
        <v>20</v>
      </c>
      <c r="I107" s="39"/>
      <c r="J107" s="29"/>
      <c r="K107" s="18"/>
      <c r="L107" s="18"/>
      <c r="M107" s="18"/>
      <c r="N107" s="18"/>
      <c r="O107" s="18"/>
      <c r="P107" s="29"/>
      <c r="Q107" s="18"/>
      <c r="R107" s="18"/>
      <c r="S107" s="18"/>
      <c r="T107" s="18"/>
      <c r="U107" s="18"/>
      <c r="W107" s="17">
        <f t="shared" si="6"/>
        <v>0</v>
      </c>
      <c r="X107" s="17">
        <f t="shared" si="7"/>
        <v>0</v>
      </c>
      <c r="Y107" s="17">
        <f t="shared" si="8"/>
        <v>0</v>
      </c>
    </row>
    <row r="108" spans="1:25" x14ac:dyDescent="0.2">
      <c r="A108" s="29" t="s">
        <v>21</v>
      </c>
      <c r="B108" s="29"/>
      <c r="C108" s="18"/>
      <c r="D108" s="18"/>
      <c r="E108" s="18"/>
      <c r="F108" s="18"/>
      <c r="G108" s="18"/>
      <c r="H108" s="29" t="s">
        <v>21</v>
      </c>
      <c r="I108" s="39"/>
      <c r="J108" s="29"/>
      <c r="K108" s="18"/>
      <c r="L108" s="18"/>
      <c r="M108" s="18"/>
      <c r="N108" s="18"/>
      <c r="O108" s="18"/>
      <c r="P108" s="29"/>
      <c r="Q108" s="18"/>
      <c r="R108" s="18"/>
      <c r="S108" s="18"/>
      <c r="T108" s="18"/>
      <c r="U108" s="18"/>
      <c r="W108" s="17">
        <f t="shared" si="6"/>
        <v>0</v>
      </c>
      <c r="X108" s="17">
        <f t="shared" si="7"/>
        <v>0</v>
      </c>
      <c r="Y108" s="17">
        <f t="shared" si="8"/>
        <v>0</v>
      </c>
    </row>
    <row r="109" spans="1:25" x14ac:dyDescent="0.2">
      <c r="A109" s="29" t="s">
        <v>22</v>
      </c>
      <c r="B109" s="29"/>
      <c r="C109" s="18"/>
      <c r="D109" s="18"/>
      <c r="E109" s="18"/>
      <c r="F109" s="18"/>
      <c r="G109" s="18"/>
      <c r="H109" s="29" t="s">
        <v>22</v>
      </c>
      <c r="I109" s="39"/>
      <c r="J109" s="29"/>
      <c r="K109" s="18"/>
      <c r="L109" s="18"/>
      <c r="M109" s="18"/>
      <c r="N109" s="18"/>
      <c r="O109" s="18"/>
      <c r="P109" s="29"/>
      <c r="Q109" s="18"/>
      <c r="R109" s="18"/>
      <c r="S109" s="18"/>
      <c r="T109" s="18"/>
      <c r="U109" s="18"/>
      <c r="W109" s="17">
        <f t="shared" si="6"/>
        <v>0</v>
      </c>
      <c r="X109" s="17">
        <f t="shared" si="7"/>
        <v>0</v>
      </c>
      <c r="Y109" s="17">
        <f t="shared" si="8"/>
        <v>0</v>
      </c>
    </row>
    <row r="110" spans="1:25" x14ac:dyDescent="0.2">
      <c r="A110" s="29" t="s">
        <v>23</v>
      </c>
      <c r="B110" s="29"/>
      <c r="C110" s="18"/>
      <c r="D110" s="18"/>
      <c r="E110" s="18"/>
      <c r="F110" s="18"/>
      <c r="G110" s="18"/>
      <c r="H110" s="29" t="s">
        <v>23</v>
      </c>
      <c r="I110" s="39"/>
      <c r="J110" s="29"/>
      <c r="K110" s="18"/>
      <c r="L110" s="18"/>
      <c r="M110" s="18"/>
      <c r="N110" s="18"/>
      <c r="O110" s="18"/>
      <c r="P110" s="29"/>
      <c r="Q110" s="18"/>
      <c r="R110" s="18"/>
      <c r="S110" s="18"/>
      <c r="T110" s="18"/>
      <c r="U110" s="18"/>
      <c r="W110" s="17">
        <f t="shared" si="6"/>
        <v>0</v>
      </c>
      <c r="X110" s="17">
        <f t="shared" si="7"/>
        <v>0</v>
      </c>
      <c r="Y110" s="17">
        <f t="shared" si="8"/>
        <v>0</v>
      </c>
    </row>
    <row r="111" spans="1:25" x14ac:dyDescent="0.2">
      <c r="A111" s="29" t="s">
        <v>479</v>
      </c>
      <c r="B111" s="29"/>
      <c r="C111" s="18"/>
      <c r="D111" s="18"/>
      <c r="E111" s="18"/>
      <c r="F111" s="18"/>
      <c r="G111" s="18"/>
      <c r="H111" s="29" t="s">
        <v>479</v>
      </c>
      <c r="I111" s="39"/>
      <c r="J111" s="29"/>
      <c r="K111" s="18"/>
      <c r="L111" s="18"/>
      <c r="M111" s="18"/>
      <c r="N111" s="18"/>
      <c r="O111" s="18"/>
      <c r="P111" s="29"/>
      <c r="Q111" s="18"/>
      <c r="R111" s="18"/>
      <c r="S111" s="18"/>
      <c r="T111" s="18"/>
      <c r="U111" s="18"/>
      <c r="W111" s="17">
        <f t="shared" si="6"/>
        <v>0</v>
      </c>
      <c r="X111" s="17">
        <f t="shared" si="7"/>
        <v>0</v>
      </c>
      <c r="Y111" s="17">
        <f t="shared" si="8"/>
        <v>0</v>
      </c>
    </row>
    <row r="112" spans="1:25" x14ac:dyDescent="0.2">
      <c r="A112" s="29" t="s">
        <v>480</v>
      </c>
      <c r="B112" s="29"/>
      <c r="C112" s="18"/>
      <c r="D112" s="18"/>
      <c r="E112" s="18"/>
      <c r="F112" s="18"/>
      <c r="G112" s="18"/>
      <c r="H112" s="29" t="s">
        <v>480</v>
      </c>
      <c r="I112" s="39"/>
      <c r="J112" s="29"/>
      <c r="K112" s="18"/>
      <c r="L112" s="18"/>
      <c r="M112" s="18"/>
      <c r="N112" s="18"/>
      <c r="O112" s="18"/>
      <c r="P112" s="29"/>
      <c r="Q112" s="18"/>
      <c r="R112" s="18"/>
      <c r="S112" s="18"/>
      <c r="T112" s="18"/>
      <c r="U112" s="18"/>
      <c r="W112" s="17">
        <f t="shared" si="6"/>
        <v>0</v>
      </c>
      <c r="X112" s="17">
        <f t="shared" si="7"/>
        <v>0</v>
      </c>
      <c r="Y112" s="17">
        <f t="shared" si="8"/>
        <v>0</v>
      </c>
    </row>
    <row r="113" spans="1:25" x14ac:dyDescent="0.2">
      <c r="A113" s="29" t="s">
        <v>481</v>
      </c>
      <c r="B113" s="29"/>
      <c r="C113" s="18"/>
      <c r="D113" s="18"/>
      <c r="E113" s="18"/>
      <c r="F113" s="18"/>
      <c r="G113" s="18"/>
      <c r="H113" s="29" t="s">
        <v>481</v>
      </c>
      <c r="I113" s="39"/>
      <c r="J113" s="29"/>
      <c r="K113" s="18"/>
      <c r="L113" s="18"/>
      <c r="M113" s="18"/>
      <c r="N113" s="18"/>
      <c r="O113" s="18"/>
      <c r="P113" s="29"/>
      <c r="Q113" s="18"/>
      <c r="R113" s="18"/>
      <c r="S113" s="18"/>
      <c r="T113" s="18"/>
      <c r="U113" s="18"/>
      <c r="W113" s="17">
        <f t="shared" si="6"/>
        <v>0</v>
      </c>
      <c r="X113" s="17">
        <f t="shared" si="7"/>
        <v>0</v>
      </c>
      <c r="Y113" s="17">
        <f t="shared" si="8"/>
        <v>0</v>
      </c>
    </row>
    <row r="114" spans="1:25" x14ac:dyDescent="0.2">
      <c r="A114" s="29" t="s">
        <v>482</v>
      </c>
      <c r="B114" s="29"/>
      <c r="C114" s="18"/>
      <c r="D114" s="18"/>
      <c r="E114" s="18"/>
      <c r="F114" s="18"/>
      <c r="G114" s="18"/>
      <c r="H114" s="29" t="s">
        <v>482</v>
      </c>
      <c r="I114" s="39"/>
      <c r="J114" s="29"/>
      <c r="K114" s="18"/>
      <c r="L114" s="18"/>
      <c r="M114" s="18"/>
      <c r="N114" s="18"/>
      <c r="O114" s="18"/>
      <c r="P114" s="29"/>
      <c r="Q114" s="18"/>
      <c r="R114" s="18"/>
      <c r="S114" s="18"/>
      <c r="T114" s="18"/>
      <c r="U114" s="18"/>
      <c r="W114" s="17">
        <f t="shared" si="6"/>
        <v>0</v>
      </c>
      <c r="X114" s="17">
        <f t="shared" si="7"/>
        <v>0</v>
      </c>
      <c r="Y114" s="17">
        <f t="shared" si="8"/>
        <v>0</v>
      </c>
    </row>
    <row r="115" spans="1:25" x14ac:dyDescent="0.2">
      <c r="A115" s="29" t="s">
        <v>483</v>
      </c>
      <c r="B115" s="29"/>
      <c r="C115" s="18"/>
      <c r="D115" s="18"/>
      <c r="E115" s="18"/>
      <c r="F115" s="18"/>
      <c r="G115" s="18"/>
      <c r="H115" s="29" t="s">
        <v>483</v>
      </c>
      <c r="I115" s="39"/>
      <c r="J115" s="29"/>
      <c r="K115" s="18"/>
      <c r="L115" s="18"/>
      <c r="M115" s="18"/>
      <c r="N115" s="18"/>
      <c r="O115" s="18"/>
      <c r="P115" s="29"/>
      <c r="Q115" s="18"/>
      <c r="R115" s="18"/>
      <c r="S115" s="18"/>
      <c r="T115" s="18"/>
      <c r="U115" s="18"/>
      <c r="W115" s="17">
        <f t="shared" si="6"/>
        <v>0</v>
      </c>
      <c r="X115" s="17">
        <f t="shared" si="7"/>
        <v>0</v>
      </c>
      <c r="Y115" s="17">
        <f t="shared" si="8"/>
        <v>0</v>
      </c>
    </row>
    <row r="116" spans="1:25" x14ac:dyDescent="0.2">
      <c r="A116" s="29" t="s">
        <v>484</v>
      </c>
      <c r="B116" s="29"/>
      <c r="C116" s="18"/>
      <c r="D116" s="18"/>
      <c r="E116" s="18"/>
      <c r="F116" s="18"/>
      <c r="G116" s="18"/>
      <c r="H116" s="29" t="s">
        <v>484</v>
      </c>
      <c r="I116" s="39"/>
      <c r="J116" s="29"/>
      <c r="K116" s="18"/>
      <c r="L116" s="18"/>
      <c r="M116" s="18"/>
      <c r="N116" s="18"/>
      <c r="O116" s="18"/>
      <c r="P116" s="29"/>
      <c r="Q116" s="18"/>
      <c r="R116" s="18"/>
      <c r="S116" s="18"/>
      <c r="T116" s="18"/>
      <c r="U116" s="18"/>
      <c r="W116" s="17">
        <f t="shared" si="6"/>
        <v>0</v>
      </c>
      <c r="X116" s="17">
        <f t="shared" si="7"/>
        <v>0</v>
      </c>
      <c r="Y116" s="17">
        <f t="shared" si="8"/>
        <v>0</v>
      </c>
    </row>
    <row r="117" spans="1:25" x14ac:dyDescent="0.2">
      <c r="A117" s="29" t="s">
        <v>485</v>
      </c>
      <c r="B117" s="29"/>
      <c r="C117" s="18"/>
      <c r="D117" s="18"/>
      <c r="E117" s="18"/>
      <c r="F117" s="18"/>
      <c r="G117" s="18"/>
      <c r="H117" s="29" t="s">
        <v>485</v>
      </c>
      <c r="I117" s="39"/>
      <c r="J117" s="29"/>
      <c r="K117" s="18"/>
      <c r="L117" s="18"/>
      <c r="M117" s="18"/>
      <c r="N117" s="18"/>
      <c r="O117" s="18"/>
      <c r="P117" s="29"/>
      <c r="Q117" s="18"/>
      <c r="R117" s="18"/>
      <c r="S117" s="18"/>
      <c r="T117" s="18"/>
      <c r="U117" s="18"/>
      <c r="W117" s="17">
        <f t="shared" si="6"/>
        <v>0</v>
      </c>
      <c r="X117" s="17">
        <f t="shared" si="7"/>
        <v>0</v>
      </c>
      <c r="Y117" s="17">
        <f t="shared" si="8"/>
        <v>0</v>
      </c>
    </row>
    <row r="118" spans="1:25" x14ac:dyDescent="0.2">
      <c r="A118" s="29" t="s">
        <v>486</v>
      </c>
      <c r="B118" s="29"/>
      <c r="C118" s="18"/>
      <c r="D118" s="18"/>
      <c r="E118" s="18"/>
      <c r="F118" s="18"/>
      <c r="G118" s="18"/>
      <c r="H118" s="29" t="s">
        <v>486</v>
      </c>
      <c r="I118" s="39"/>
      <c r="J118" s="29"/>
      <c r="K118" s="18"/>
      <c r="L118" s="18"/>
      <c r="M118" s="18"/>
      <c r="N118" s="18"/>
      <c r="O118" s="18"/>
      <c r="P118" s="29"/>
      <c r="Q118" s="18"/>
      <c r="R118" s="18"/>
      <c r="S118" s="18"/>
      <c r="T118" s="18"/>
      <c r="U118" s="18"/>
      <c r="W118" s="17">
        <f t="shared" si="6"/>
        <v>0</v>
      </c>
      <c r="X118" s="17">
        <f t="shared" si="7"/>
        <v>0</v>
      </c>
      <c r="Y118" s="17">
        <f t="shared" si="8"/>
        <v>0</v>
      </c>
    </row>
    <row r="119" spans="1:25" x14ac:dyDescent="0.2">
      <c r="A119" s="29" t="s">
        <v>487</v>
      </c>
      <c r="B119" s="29"/>
      <c r="C119" s="18"/>
      <c r="D119" s="18"/>
      <c r="E119" s="18"/>
      <c r="F119" s="18"/>
      <c r="G119" s="18"/>
      <c r="H119" s="29" t="s">
        <v>487</v>
      </c>
      <c r="I119" s="39"/>
      <c r="J119" s="29"/>
      <c r="K119" s="18"/>
      <c r="L119" s="18"/>
      <c r="M119" s="18"/>
      <c r="N119" s="18"/>
      <c r="O119" s="18"/>
      <c r="P119" s="29"/>
      <c r="Q119" s="18"/>
      <c r="R119" s="18"/>
      <c r="S119" s="18"/>
      <c r="T119" s="18"/>
      <c r="U119" s="18"/>
      <c r="W119" s="17">
        <f t="shared" si="6"/>
        <v>0</v>
      </c>
      <c r="X119" s="17">
        <f t="shared" si="7"/>
        <v>0</v>
      </c>
      <c r="Y119" s="17">
        <f t="shared" si="8"/>
        <v>0</v>
      </c>
    </row>
    <row r="120" spans="1:25" x14ac:dyDescent="0.2">
      <c r="A120" s="29" t="s">
        <v>488</v>
      </c>
      <c r="B120" s="29"/>
      <c r="C120" s="18"/>
      <c r="D120" s="18"/>
      <c r="E120" s="18"/>
      <c r="F120" s="18"/>
      <c r="G120" s="18"/>
      <c r="H120" s="29" t="s">
        <v>488</v>
      </c>
      <c r="I120" s="39"/>
      <c r="J120" s="29"/>
      <c r="K120" s="18"/>
      <c r="L120" s="18"/>
      <c r="M120" s="18"/>
      <c r="N120" s="18"/>
      <c r="O120" s="18"/>
      <c r="P120" s="29"/>
      <c r="Q120" s="18"/>
      <c r="R120" s="18"/>
      <c r="S120" s="18"/>
      <c r="T120" s="18"/>
      <c r="U120" s="18"/>
      <c r="W120" s="17">
        <f t="shared" si="6"/>
        <v>0</v>
      </c>
      <c r="X120" s="17">
        <f t="shared" si="7"/>
        <v>0</v>
      </c>
      <c r="Y120" s="17">
        <f t="shared" si="8"/>
        <v>0</v>
      </c>
    </row>
    <row r="121" spans="1:25" ht="15" x14ac:dyDescent="0.25">
      <c r="A121" s="34" t="s">
        <v>25</v>
      </c>
      <c r="B121" s="34"/>
      <c r="C121" s="35"/>
      <c r="D121" s="35"/>
      <c r="E121" s="35"/>
      <c r="F121" s="35"/>
      <c r="G121" s="35"/>
      <c r="H121" s="32" t="s">
        <v>25</v>
      </c>
      <c r="I121" s="40"/>
      <c r="J121" s="32"/>
      <c r="K121" s="33"/>
      <c r="L121" s="33"/>
      <c r="M121" s="33"/>
      <c r="N121" s="33"/>
      <c r="O121" s="33"/>
      <c r="P121" s="32"/>
      <c r="Q121" s="33"/>
      <c r="R121" s="33"/>
      <c r="S121" s="33"/>
      <c r="T121" s="33"/>
      <c r="U121" s="33"/>
      <c r="W121" s="17">
        <f t="shared" ref="W121:W141" si="9">B121+C121+D121+E121+F121+G121</f>
        <v>0</v>
      </c>
      <c r="X121" s="17">
        <f t="shared" ref="X121:X141" si="10">(J121+K121+L121+M121+N121+O121)*I121</f>
        <v>0</v>
      </c>
      <c r="Y121" s="17">
        <f t="shared" ref="Y121:Y141" si="11">P121+Q121+R121+S121+T121+U121</f>
        <v>0</v>
      </c>
    </row>
    <row r="122" spans="1:25" x14ac:dyDescent="0.2">
      <c r="A122" s="29" t="s">
        <v>478</v>
      </c>
      <c r="B122" s="29"/>
      <c r="C122" s="18"/>
      <c r="D122" s="18"/>
      <c r="E122" s="18"/>
      <c r="F122" s="18"/>
      <c r="G122" s="18"/>
      <c r="H122" s="29" t="s">
        <v>478</v>
      </c>
      <c r="I122" s="39"/>
      <c r="J122" s="29"/>
      <c r="K122" s="18"/>
      <c r="L122" s="18"/>
      <c r="M122" s="18"/>
      <c r="N122" s="18"/>
      <c r="O122" s="18"/>
      <c r="P122" s="29"/>
      <c r="Q122" s="18"/>
      <c r="R122" s="18"/>
      <c r="S122" s="18"/>
      <c r="T122" s="18"/>
      <c r="U122" s="18"/>
      <c r="W122" s="17">
        <f t="shared" si="9"/>
        <v>0</v>
      </c>
      <c r="X122" s="17">
        <f t="shared" si="10"/>
        <v>0</v>
      </c>
      <c r="Y122" s="17">
        <f t="shared" si="11"/>
        <v>0</v>
      </c>
    </row>
    <row r="123" spans="1:25" x14ac:dyDescent="0.2">
      <c r="A123" s="29" t="s">
        <v>15</v>
      </c>
      <c r="B123" s="29"/>
      <c r="C123" s="18"/>
      <c r="D123" s="18"/>
      <c r="E123" s="18"/>
      <c r="F123" s="18"/>
      <c r="G123" s="18"/>
      <c r="H123" s="29" t="s">
        <v>15</v>
      </c>
      <c r="I123" s="39"/>
      <c r="J123" s="29"/>
      <c r="K123" s="18"/>
      <c r="L123" s="18"/>
      <c r="M123" s="18"/>
      <c r="N123" s="18"/>
      <c r="O123" s="18"/>
      <c r="P123" s="29"/>
      <c r="Q123" s="18"/>
      <c r="R123" s="18"/>
      <c r="S123" s="18"/>
      <c r="T123" s="18"/>
      <c r="U123" s="18"/>
      <c r="W123" s="17">
        <f t="shared" si="9"/>
        <v>0</v>
      </c>
      <c r="X123" s="17">
        <f t="shared" si="10"/>
        <v>0</v>
      </c>
      <c r="Y123" s="17">
        <f t="shared" si="11"/>
        <v>0</v>
      </c>
    </row>
    <row r="124" spans="1:25" x14ac:dyDescent="0.2">
      <c r="A124" s="29" t="s">
        <v>16</v>
      </c>
      <c r="B124" s="29"/>
      <c r="C124" s="18"/>
      <c r="D124" s="18"/>
      <c r="E124" s="18"/>
      <c r="F124" s="18"/>
      <c r="G124" s="18"/>
      <c r="H124" s="29" t="s">
        <v>16</v>
      </c>
      <c r="I124" s="39"/>
      <c r="J124" s="29"/>
      <c r="K124" s="18"/>
      <c r="L124" s="18"/>
      <c r="M124" s="18"/>
      <c r="N124" s="18"/>
      <c r="O124" s="18"/>
      <c r="P124" s="29"/>
      <c r="Q124" s="18"/>
      <c r="R124" s="18"/>
      <c r="S124" s="18"/>
      <c r="T124" s="18"/>
      <c r="U124" s="18"/>
      <c r="W124" s="17">
        <f t="shared" si="9"/>
        <v>0</v>
      </c>
      <c r="X124" s="17">
        <f t="shared" si="10"/>
        <v>0</v>
      </c>
      <c r="Y124" s="17">
        <f t="shared" si="11"/>
        <v>0</v>
      </c>
    </row>
    <row r="125" spans="1:25" x14ac:dyDescent="0.2">
      <c r="A125" s="29" t="s">
        <v>17</v>
      </c>
      <c r="B125" s="29"/>
      <c r="C125" s="18"/>
      <c r="D125" s="18"/>
      <c r="E125" s="18"/>
      <c r="F125" s="18"/>
      <c r="G125" s="18"/>
      <c r="H125" s="29" t="s">
        <v>17</v>
      </c>
      <c r="I125" s="39"/>
      <c r="J125" s="29"/>
      <c r="K125" s="18"/>
      <c r="L125" s="18"/>
      <c r="M125" s="18"/>
      <c r="N125" s="18"/>
      <c r="O125" s="18"/>
      <c r="P125" s="29"/>
      <c r="Q125" s="18"/>
      <c r="R125" s="18"/>
      <c r="S125" s="18"/>
      <c r="T125" s="18"/>
      <c r="U125" s="18"/>
      <c r="W125" s="17">
        <f t="shared" si="9"/>
        <v>0</v>
      </c>
      <c r="X125" s="17">
        <f t="shared" si="10"/>
        <v>0</v>
      </c>
      <c r="Y125" s="17">
        <f t="shared" si="11"/>
        <v>0</v>
      </c>
    </row>
    <row r="126" spans="1:25" x14ac:dyDescent="0.2">
      <c r="A126" s="29" t="s">
        <v>18</v>
      </c>
      <c r="B126" s="29"/>
      <c r="C126" s="18"/>
      <c r="D126" s="18"/>
      <c r="E126" s="18"/>
      <c r="F126" s="18"/>
      <c r="G126" s="18"/>
      <c r="H126" s="29" t="s">
        <v>18</v>
      </c>
      <c r="I126" s="39"/>
      <c r="J126" s="29"/>
      <c r="K126" s="18"/>
      <c r="L126" s="18"/>
      <c r="M126" s="18"/>
      <c r="N126" s="18"/>
      <c r="O126" s="18"/>
      <c r="P126" s="29"/>
      <c r="Q126" s="18"/>
      <c r="R126" s="18"/>
      <c r="S126" s="18"/>
      <c r="T126" s="18"/>
      <c r="U126" s="18"/>
      <c r="W126" s="17">
        <f t="shared" si="9"/>
        <v>0</v>
      </c>
      <c r="X126" s="17">
        <f t="shared" si="10"/>
        <v>0</v>
      </c>
      <c r="Y126" s="17">
        <f t="shared" si="11"/>
        <v>0</v>
      </c>
    </row>
    <row r="127" spans="1:25" x14ac:dyDescent="0.2">
      <c r="A127" s="29" t="s">
        <v>19</v>
      </c>
      <c r="B127" s="29"/>
      <c r="C127" s="18"/>
      <c r="D127" s="18"/>
      <c r="E127" s="18"/>
      <c r="F127" s="18"/>
      <c r="G127" s="18"/>
      <c r="H127" s="29" t="s">
        <v>19</v>
      </c>
      <c r="I127" s="39"/>
      <c r="J127" s="29"/>
      <c r="K127" s="18"/>
      <c r="L127" s="18"/>
      <c r="M127" s="18"/>
      <c r="N127" s="18"/>
      <c r="O127" s="18"/>
      <c r="P127" s="29"/>
      <c r="Q127" s="18"/>
      <c r="R127" s="18"/>
      <c r="S127" s="18"/>
      <c r="T127" s="18"/>
      <c r="U127" s="18"/>
      <c r="W127" s="17">
        <f t="shared" si="9"/>
        <v>0</v>
      </c>
      <c r="X127" s="17">
        <f t="shared" si="10"/>
        <v>0</v>
      </c>
      <c r="Y127" s="17">
        <f t="shared" si="11"/>
        <v>0</v>
      </c>
    </row>
    <row r="128" spans="1:25" x14ac:dyDescent="0.2">
      <c r="A128" s="29" t="s">
        <v>20</v>
      </c>
      <c r="B128" s="29"/>
      <c r="C128" s="18"/>
      <c r="D128" s="18"/>
      <c r="E128" s="18"/>
      <c r="F128" s="18"/>
      <c r="G128" s="18"/>
      <c r="H128" s="29" t="s">
        <v>20</v>
      </c>
      <c r="I128" s="39"/>
      <c r="J128" s="29"/>
      <c r="K128" s="18"/>
      <c r="L128" s="18"/>
      <c r="M128" s="18"/>
      <c r="N128" s="18"/>
      <c r="O128" s="18"/>
      <c r="P128" s="29"/>
      <c r="Q128" s="18"/>
      <c r="R128" s="18"/>
      <c r="S128" s="18"/>
      <c r="T128" s="18"/>
      <c r="U128" s="18"/>
      <c r="W128" s="17">
        <f t="shared" si="9"/>
        <v>0</v>
      </c>
      <c r="X128" s="17">
        <f t="shared" si="10"/>
        <v>0</v>
      </c>
      <c r="Y128" s="17">
        <f t="shared" si="11"/>
        <v>0</v>
      </c>
    </row>
    <row r="129" spans="1:25" x14ac:dyDescent="0.2">
      <c r="A129" s="29" t="s">
        <v>21</v>
      </c>
      <c r="B129" s="29"/>
      <c r="C129" s="18"/>
      <c r="D129" s="18"/>
      <c r="E129" s="18"/>
      <c r="F129" s="18"/>
      <c r="G129" s="18"/>
      <c r="H129" s="29" t="s">
        <v>21</v>
      </c>
      <c r="I129" s="39"/>
      <c r="J129" s="29"/>
      <c r="K129" s="18"/>
      <c r="L129" s="18"/>
      <c r="M129" s="18"/>
      <c r="N129" s="18"/>
      <c r="O129" s="18"/>
      <c r="P129" s="29"/>
      <c r="Q129" s="18"/>
      <c r="R129" s="18"/>
      <c r="S129" s="18"/>
      <c r="T129" s="18"/>
      <c r="U129" s="18"/>
      <c r="W129" s="17">
        <f t="shared" si="9"/>
        <v>0</v>
      </c>
      <c r="X129" s="17">
        <f t="shared" si="10"/>
        <v>0</v>
      </c>
      <c r="Y129" s="17">
        <f t="shared" si="11"/>
        <v>0</v>
      </c>
    </row>
    <row r="130" spans="1:25" x14ac:dyDescent="0.2">
      <c r="A130" s="29" t="s">
        <v>22</v>
      </c>
      <c r="B130" s="29"/>
      <c r="C130" s="18"/>
      <c r="D130" s="18"/>
      <c r="E130" s="18"/>
      <c r="F130" s="18"/>
      <c r="G130" s="18"/>
      <c r="H130" s="29" t="s">
        <v>22</v>
      </c>
      <c r="I130" s="39"/>
      <c r="J130" s="29"/>
      <c r="K130" s="18"/>
      <c r="L130" s="18"/>
      <c r="M130" s="18"/>
      <c r="N130" s="18"/>
      <c r="O130" s="18"/>
      <c r="P130" s="29"/>
      <c r="Q130" s="18"/>
      <c r="R130" s="18"/>
      <c r="S130" s="18"/>
      <c r="T130" s="18"/>
      <c r="U130" s="18"/>
      <c r="W130" s="17">
        <f t="shared" si="9"/>
        <v>0</v>
      </c>
      <c r="X130" s="17">
        <f t="shared" si="10"/>
        <v>0</v>
      </c>
      <c r="Y130" s="17">
        <f t="shared" si="11"/>
        <v>0</v>
      </c>
    </row>
    <row r="131" spans="1:25" x14ac:dyDescent="0.2">
      <c r="A131" s="29" t="s">
        <v>23</v>
      </c>
      <c r="B131" s="29"/>
      <c r="C131" s="18"/>
      <c r="D131" s="18"/>
      <c r="E131" s="18"/>
      <c r="F131" s="18"/>
      <c r="G131" s="18"/>
      <c r="H131" s="29" t="s">
        <v>23</v>
      </c>
      <c r="I131" s="39"/>
      <c r="J131" s="29"/>
      <c r="K131" s="18"/>
      <c r="L131" s="18"/>
      <c r="M131" s="18"/>
      <c r="N131" s="18"/>
      <c r="O131" s="18"/>
      <c r="P131" s="29"/>
      <c r="Q131" s="18"/>
      <c r="R131" s="18"/>
      <c r="S131" s="18"/>
      <c r="T131" s="18"/>
      <c r="U131" s="18"/>
      <c r="W131" s="17">
        <f t="shared" si="9"/>
        <v>0</v>
      </c>
      <c r="X131" s="17">
        <f t="shared" si="10"/>
        <v>0</v>
      </c>
      <c r="Y131" s="17">
        <f t="shared" si="11"/>
        <v>0</v>
      </c>
    </row>
    <row r="132" spans="1:25" x14ac:dyDescent="0.2">
      <c r="A132" s="29" t="s">
        <v>479</v>
      </c>
      <c r="B132" s="29"/>
      <c r="C132" s="18"/>
      <c r="D132" s="18"/>
      <c r="E132" s="18"/>
      <c r="F132" s="18"/>
      <c r="G132" s="18"/>
      <c r="H132" s="29" t="s">
        <v>479</v>
      </c>
      <c r="I132" s="39"/>
      <c r="J132" s="29"/>
      <c r="K132" s="18"/>
      <c r="L132" s="18"/>
      <c r="M132" s="18"/>
      <c r="N132" s="18"/>
      <c r="O132" s="18"/>
      <c r="P132" s="29"/>
      <c r="Q132" s="18"/>
      <c r="R132" s="18"/>
      <c r="S132" s="18"/>
      <c r="T132" s="18"/>
      <c r="U132" s="18"/>
      <c r="W132" s="17">
        <f t="shared" si="9"/>
        <v>0</v>
      </c>
      <c r="X132" s="17">
        <f t="shared" si="10"/>
        <v>0</v>
      </c>
      <c r="Y132" s="17">
        <f t="shared" si="11"/>
        <v>0</v>
      </c>
    </row>
    <row r="133" spans="1:25" x14ac:dyDescent="0.2">
      <c r="A133" s="29" t="s">
        <v>480</v>
      </c>
      <c r="B133" s="29"/>
      <c r="C133" s="18"/>
      <c r="D133" s="18"/>
      <c r="E133" s="18"/>
      <c r="F133" s="18"/>
      <c r="G133" s="18"/>
      <c r="H133" s="29" t="s">
        <v>480</v>
      </c>
      <c r="I133" s="39"/>
      <c r="J133" s="29"/>
      <c r="K133" s="18"/>
      <c r="L133" s="18"/>
      <c r="M133" s="18"/>
      <c r="N133" s="18"/>
      <c r="O133" s="18"/>
      <c r="P133" s="29"/>
      <c r="Q133" s="18"/>
      <c r="R133" s="18"/>
      <c r="S133" s="18"/>
      <c r="T133" s="18"/>
      <c r="U133" s="18"/>
      <c r="W133" s="17">
        <f t="shared" si="9"/>
        <v>0</v>
      </c>
      <c r="X133" s="17">
        <f t="shared" si="10"/>
        <v>0</v>
      </c>
      <c r="Y133" s="17">
        <f t="shared" si="11"/>
        <v>0</v>
      </c>
    </row>
    <row r="134" spans="1:25" x14ac:dyDescent="0.2">
      <c r="A134" s="29" t="s">
        <v>481</v>
      </c>
      <c r="B134" s="29"/>
      <c r="C134" s="18"/>
      <c r="D134" s="18"/>
      <c r="E134" s="18"/>
      <c r="F134" s="18"/>
      <c r="G134" s="18"/>
      <c r="H134" s="29" t="s">
        <v>481</v>
      </c>
      <c r="I134" s="39"/>
      <c r="J134" s="29"/>
      <c r="K134" s="18"/>
      <c r="L134" s="18"/>
      <c r="M134" s="18"/>
      <c r="N134" s="18"/>
      <c r="O134" s="18"/>
      <c r="P134" s="29"/>
      <c r="Q134" s="18"/>
      <c r="R134" s="18"/>
      <c r="S134" s="18"/>
      <c r="T134" s="18"/>
      <c r="U134" s="18"/>
      <c r="W134" s="17">
        <f t="shared" si="9"/>
        <v>0</v>
      </c>
      <c r="X134" s="17">
        <f t="shared" si="10"/>
        <v>0</v>
      </c>
      <c r="Y134" s="17">
        <f t="shared" si="11"/>
        <v>0</v>
      </c>
    </row>
    <row r="135" spans="1:25" x14ac:dyDescent="0.2">
      <c r="A135" s="29" t="s">
        <v>482</v>
      </c>
      <c r="B135" s="29"/>
      <c r="C135" s="18"/>
      <c r="D135" s="18"/>
      <c r="E135" s="18"/>
      <c r="F135" s="18"/>
      <c r="G135" s="18"/>
      <c r="H135" s="29" t="s">
        <v>482</v>
      </c>
      <c r="I135" s="39"/>
      <c r="J135" s="29"/>
      <c r="K135" s="18"/>
      <c r="L135" s="18"/>
      <c r="M135" s="18"/>
      <c r="N135" s="18"/>
      <c r="O135" s="18"/>
      <c r="P135" s="29"/>
      <c r="Q135" s="18"/>
      <c r="R135" s="18"/>
      <c r="S135" s="18"/>
      <c r="T135" s="18"/>
      <c r="U135" s="18"/>
      <c r="W135" s="17">
        <f t="shared" si="9"/>
        <v>0</v>
      </c>
      <c r="X135" s="17">
        <f t="shared" si="10"/>
        <v>0</v>
      </c>
      <c r="Y135" s="17">
        <f t="shared" si="11"/>
        <v>0</v>
      </c>
    </row>
    <row r="136" spans="1:25" x14ac:dyDescent="0.2">
      <c r="A136" s="29" t="s">
        <v>483</v>
      </c>
      <c r="B136" s="29"/>
      <c r="C136" s="18"/>
      <c r="D136" s="18"/>
      <c r="E136" s="18"/>
      <c r="F136" s="18"/>
      <c r="G136" s="18"/>
      <c r="H136" s="29" t="s">
        <v>483</v>
      </c>
      <c r="I136" s="39"/>
      <c r="J136" s="29"/>
      <c r="K136" s="18"/>
      <c r="L136" s="18"/>
      <c r="M136" s="18"/>
      <c r="N136" s="18"/>
      <c r="O136" s="18"/>
      <c r="P136" s="29"/>
      <c r="Q136" s="18"/>
      <c r="R136" s="18"/>
      <c r="S136" s="18"/>
      <c r="T136" s="18"/>
      <c r="U136" s="18"/>
      <c r="W136" s="17">
        <f t="shared" si="9"/>
        <v>0</v>
      </c>
      <c r="X136" s="17">
        <f t="shared" si="10"/>
        <v>0</v>
      </c>
      <c r="Y136" s="17">
        <f t="shared" si="11"/>
        <v>0</v>
      </c>
    </row>
    <row r="137" spans="1:25" x14ac:dyDescent="0.2">
      <c r="A137" s="29" t="s">
        <v>484</v>
      </c>
      <c r="B137" s="29"/>
      <c r="C137" s="18"/>
      <c r="D137" s="18"/>
      <c r="E137" s="18"/>
      <c r="F137" s="18"/>
      <c r="G137" s="18"/>
      <c r="H137" s="29" t="s">
        <v>484</v>
      </c>
      <c r="I137" s="39"/>
      <c r="J137" s="29"/>
      <c r="K137" s="18"/>
      <c r="L137" s="18"/>
      <c r="M137" s="18"/>
      <c r="N137" s="18"/>
      <c r="O137" s="18"/>
      <c r="P137" s="29"/>
      <c r="Q137" s="18"/>
      <c r="R137" s="18"/>
      <c r="S137" s="18"/>
      <c r="T137" s="18"/>
      <c r="U137" s="18"/>
      <c r="W137" s="17">
        <f t="shared" si="9"/>
        <v>0</v>
      </c>
      <c r="X137" s="17">
        <f t="shared" si="10"/>
        <v>0</v>
      </c>
      <c r="Y137" s="17">
        <f t="shared" si="11"/>
        <v>0</v>
      </c>
    </row>
    <row r="138" spans="1:25" x14ac:dyDescent="0.2">
      <c r="A138" s="29" t="s">
        <v>485</v>
      </c>
      <c r="B138" s="29"/>
      <c r="C138" s="18"/>
      <c r="D138" s="18"/>
      <c r="E138" s="18"/>
      <c r="F138" s="18"/>
      <c r="G138" s="18"/>
      <c r="H138" s="29" t="s">
        <v>485</v>
      </c>
      <c r="I138" s="39"/>
      <c r="J138" s="29"/>
      <c r="K138" s="18"/>
      <c r="L138" s="18"/>
      <c r="M138" s="18"/>
      <c r="N138" s="18"/>
      <c r="O138" s="18"/>
      <c r="P138" s="29"/>
      <c r="Q138" s="18"/>
      <c r="R138" s="18"/>
      <c r="S138" s="18"/>
      <c r="T138" s="18"/>
      <c r="U138" s="18"/>
      <c r="W138" s="17">
        <f t="shared" si="9"/>
        <v>0</v>
      </c>
      <c r="X138" s="17">
        <f t="shared" si="10"/>
        <v>0</v>
      </c>
      <c r="Y138" s="17">
        <f t="shared" si="11"/>
        <v>0</v>
      </c>
    </row>
    <row r="139" spans="1:25" x14ac:dyDescent="0.2">
      <c r="A139" s="29" t="s">
        <v>486</v>
      </c>
      <c r="B139" s="29"/>
      <c r="C139" s="18"/>
      <c r="D139" s="18"/>
      <c r="E139" s="18"/>
      <c r="F139" s="18"/>
      <c r="G139" s="18"/>
      <c r="H139" s="29" t="s">
        <v>486</v>
      </c>
      <c r="I139" s="39"/>
      <c r="J139" s="29"/>
      <c r="K139" s="18"/>
      <c r="L139" s="18"/>
      <c r="M139" s="18"/>
      <c r="N139" s="18"/>
      <c r="O139" s="18"/>
      <c r="P139" s="29"/>
      <c r="Q139" s="18"/>
      <c r="R139" s="18"/>
      <c r="S139" s="18"/>
      <c r="T139" s="18"/>
      <c r="U139" s="18"/>
      <c r="W139" s="17">
        <f t="shared" si="9"/>
        <v>0</v>
      </c>
      <c r="X139" s="17">
        <f t="shared" si="10"/>
        <v>0</v>
      </c>
      <c r="Y139" s="17">
        <f t="shared" si="11"/>
        <v>0</v>
      </c>
    </row>
    <row r="140" spans="1:25" x14ac:dyDescent="0.2">
      <c r="A140" s="29" t="s">
        <v>487</v>
      </c>
      <c r="B140" s="29"/>
      <c r="C140" s="18"/>
      <c r="D140" s="18"/>
      <c r="E140" s="18"/>
      <c r="F140" s="18"/>
      <c r="G140" s="18"/>
      <c r="H140" s="29" t="s">
        <v>487</v>
      </c>
      <c r="I140" s="39"/>
      <c r="J140" s="29"/>
      <c r="K140" s="18"/>
      <c r="L140" s="18"/>
      <c r="M140" s="18"/>
      <c r="N140" s="18"/>
      <c r="O140" s="18"/>
      <c r="P140" s="29"/>
      <c r="Q140" s="18"/>
      <c r="R140" s="18"/>
      <c r="S140" s="18"/>
      <c r="T140" s="18"/>
      <c r="U140" s="18"/>
      <c r="W140" s="17">
        <f t="shared" si="9"/>
        <v>0</v>
      </c>
      <c r="X140" s="17">
        <f t="shared" si="10"/>
        <v>0</v>
      </c>
      <c r="Y140" s="17">
        <f t="shared" si="11"/>
        <v>0</v>
      </c>
    </row>
    <row r="141" spans="1:25" x14ac:dyDescent="0.2">
      <c r="A141" s="29" t="s">
        <v>488</v>
      </c>
      <c r="B141" s="29"/>
      <c r="C141" s="18"/>
      <c r="D141" s="18"/>
      <c r="E141" s="18"/>
      <c r="F141" s="18"/>
      <c r="G141" s="18"/>
      <c r="H141" s="29" t="s">
        <v>488</v>
      </c>
      <c r="I141" s="39"/>
      <c r="J141" s="29"/>
      <c r="K141" s="18"/>
      <c r="L141" s="18"/>
      <c r="M141" s="18"/>
      <c r="N141" s="18"/>
      <c r="O141" s="18"/>
      <c r="P141" s="29"/>
      <c r="Q141" s="18"/>
      <c r="R141" s="18"/>
      <c r="S141" s="18"/>
      <c r="T141" s="18"/>
      <c r="U141" s="18"/>
      <c r="W141" s="17">
        <f t="shared" si="9"/>
        <v>0</v>
      </c>
      <c r="X141" s="17">
        <f t="shared" si="10"/>
        <v>0</v>
      </c>
      <c r="Y141" s="17">
        <f t="shared" si="11"/>
        <v>0</v>
      </c>
    </row>
    <row r="142" spans="1:25" ht="15" x14ac:dyDescent="0.25">
      <c r="A142" s="34" t="s">
        <v>25</v>
      </c>
      <c r="B142" s="34"/>
      <c r="C142" s="35"/>
      <c r="D142" s="35"/>
      <c r="E142" s="35"/>
      <c r="F142" s="35"/>
      <c r="G142" s="35"/>
      <c r="H142" s="32" t="s">
        <v>25</v>
      </c>
      <c r="I142" s="40"/>
      <c r="J142" s="32"/>
      <c r="K142" s="33"/>
      <c r="L142" s="33"/>
      <c r="M142" s="33"/>
      <c r="N142" s="33"/>
      <c r="O142" s="33"/>
      <c r="P142" s="32"/>
      <c r="Q142" s="33"/>
      <c r="R142" s="33"/>
      <c r="S142" s="33"/>
      <c r="T142" s="33"/>
      <c r="U142" s="33"/>
      <c r="W142" s="17">
        <f t="shared" si="3"/>
        <v>0</v>
      </c>
      <c r="X142" s="17">
        <f t="shared" si="4"/>
        <v>0</v>
      </c>
      <c r="Y142" s="17">
        <f t="shared" si="5"/>
        <v>0</v>
      </c>
    </row>
    <row r="143" spans="1:25" x14ac:dyDescent="0.2">
      <c r="A143" s="29" t="s">
        <v>478</v>
      </c>
      <c r="B143" s="29"/>
      <c r="C143" s="18"/>
      <c r="D143" s="18"/>
      <c r="E143" s="18"/>
      <c r="F143" s="18"/>
      <c r="G143" s="18"/>
      <c r="H143" s="29" t="s">
        <v>478</v>
      </c>
      <c r="I143" s="39"/>
      <c r="J143" s="29"/>
      <c r="K143" s="18"/>
      <c r="L143" s="18"/>
      <c r="M143" s="18"/>
      <c r="N143" s="18"/>
      <c r="O143" s="18"/>
      <c r="P143" s="29"/>
      <c r="Q143" s="18"/>
      <c r="R143" s="18"/>
      <c r="S143" s="18"/>
      <c r="T143" s="18"/>
      <c r="U143" s="18"/>
      <c r="W143" s="17">
        <f t="shared" si="3"/>
        <v>0</v>
      </c>
      <c r="X143" s="17">
        <f t="shared" si="4"/>
        <v>0</v>
      </c>
      <c r="Y143" s="17">
        <f t="shared" si="5"/>
        <v>0</v>
      </c>
    </row>
    <row r="144" spans="1:25" x14ac:dyDescent="0.2">
      <c r="A144" s="29" t="s">
        <v>15</v>
      </c>
      <c r="B144" s="29"/>
      <c r="C144" s="18"/>
      <c r="D144" s="18"/>
      <c r="E144" s="18"/>
      <c r="F144" s="18"/>
      <c r="G144" s="18"/>
      <c r="H144" s="29" t="s">
        <v>15</v>
      </c>
      <c r="I144" s="39"/>
      <c r="J144" s="29"/>
      <c r="K144" s="18"/>
      <c r="L144" s="18"/>
      <c r="M144" s="18"/>
      <c r="N144" s="18"/>
      <c r="O144" s="18"/>
      <c r="P144" s="29"/>
      <c r="Q144" s="18"/>
      <c r="R144" s="18"/>
      <c r="S144" s="18"/>
      <c r="T144" s="18"/>
      <c r="U144" s="18"/>
      <c r="W144" s="17">
        <f t="shared" si="3"/>
        <v>0</v>
      </c>
      <c r="X144" s="17">
        <f t="shared" si="4"/>
        <v>0</v>
      </c>
      <c r="Y144" s="17">
        <f t="shared" si="5"/>
        <v>0</v>
      </c>
    </row>
    <row r="145" spans="1:25" x14ac:dyDescent="0.2">
      <c r="A145" s="29" t="s">
        <v>16</v>
      </c>
      <c r="B145" s="29"/>
      <c r="C145" s="18"/>
      <c r="D145" s="18"/>
      <c r="E145" s="18"/>
      <c r="F145" s="18"/>
      <c r="G145" s="18"/>
      <c r="H145" s="29" t="s">
        <v>16</v>
      </c>
      <c r="I145" s="39"/>
      <c r="J145" s="29"/>
      <c r="K145" s="18"/>
      <c r="L145" s="18"/>
      <c r="M145" s="18"/>
      <c r="N145" s="18"/>
      <c r="O145" s="18"/>
      <c r="P145" s="29"/>
      <c r="Q145" s="18"/>
      <c r="R145" s="18"/>
      <c r="S145" s="18"/>
      <c r="T145" s="18"/>
      <c r="U145" s="18"/>
      <c r="W145" s="17">
        <f t="shared" si="3"/>
        <v>0</v>
      </c>
      <c r="X145" s="17">
        <f t="shared" si="4"/>
        <v>0</v>
      </c>
      <c r="Y145" s="17">
        <f t="shared" si="5"/>
        <v>0</v>
      </c>
    </row>
    <row r="146" spans="1:25" x14ac:dyDescent="0.2">
      <c r="A146" s="29" t="s">
        <v>17</v>
      </c>
      <c r="B146" s="29"/>
      <c r="C146" s="18"/>
      <c r="D146" s="18"/>
      <c r="E146" s="18"/>
      <c r="F146" s="18"/>
      <c r="G146" s="18"/>
      <c r="H146" s="29" t="s">
        <v>17</v>
      </c>
      <c r="I146" s="39"/>
      <c r="J146" s="29"/>
      <c r="K146" s="18"/>
      <c r="L146" s="18"/>
      <c r="M146" s="18"/>
      <c r="N146" s="18"/>
      <c r="O146" s="18"/>
      <c r="P146" s="29"/>
      <c r="Q146" s="18"/>
      <c r="R146" s="18"/>
      <c r="S146" s="18"/>
      <c r="T146" s="18"/>
      <c r="U146" s="18"/>
      <c r="W146" s="17">
        <f t="shared" si="3"/>
        <v>0</v>
      </c>
      <c r="X146" s="17">
        <f t="shared" si="4"/>
        <v>0</v>
      </c>
      <c r="Y146" s="17">
        <f t="shared" si="5"/>
        <v>0</v>
      </c>
    </row>
    <row r="147" spans="1:25" x14ac:dyDescent="0.2">
      <c r="A147" s="29" t="s">
        <v>18</v>
      </c>
      <c r="B147" s="29"/>
      <c r="C147" s="18"/>
      <c r="D147" s="18"/>
      <c r="E147" s="18"/>
      <c r="F147" s="18"/>
      <c r="G147" s="18"/>
      <c r="H147" s="29" t="s">
        <v>18</v>
      </c>
      <c r="I147" s="39"/>
      <c r="J147" s="29"/>
      <c r="K147" s="18"/>
      <c r="L147" s="18"/>
      <c r="M147" s="18"/>
      <c r="N147" s="18"/>
      <c r="O147" s="18"/>
      <c r="P147" s="29"/>
      <c r="Q147" s="18"/>
      <c r="R147" s="18"/>
      <c r="S147" s="18"/>
      <c r="T147" s="18"/>
      <c r="U147" s="18"/>
      <c r="W147" s="17">
        <f t="shared" si="3"/>
        <v>0</v>
      </c>
      <c r="X147" s="17">
        <f t="shared" si="4"/>
        <v>0</v>
      </c>
      <c r="Y147" s="17">
        <f t="shared" si="5"/>
        <v>0</v>
      </c>
    </row>
    <row r="148" spans="1:25" x14ac:dyDescent="0.2">
      <c r="A148" s="29" t="s">
        <v>19</v>
      </c>
      <c r="B148" s="29"/>
      <c r="C148" s="18"/>
      <c r="D148" s="18"/>
      <c r="E148" s="18"/>
      <c r="F148" s="18"/>
      <c r="G148" s="18"/>
      <c r="H148" s="29" t="s">
        <v>19</v>
      </c>
      <c r="I148" s="39"/>
      <c r="J148" s="29"/>
      <c r="K148" s="18"/>
      <c r="L148" s="18"/>
      <c r="M148" s="18"/>
      <c r="N148" s="18"/>
      <c r="O148" s="18"/>
      <c r="P148" s="29"/>
      <c r="Q148" s="18"/>
      <c r="R148" s="18"/>
      <c r="S148" s="18"/>
      <c r="T148" s="18"/>
      <c r="U148" s="18"/>
      <c r="W148" s="17">
        <f t="shared" si="3"/>
        <v>0</v>
      </c>
      <c r="X148" s="17">
        <f t="shared" si="4"/>
        <v>0</v>
      </c>
      <c r="Y148" s="17">
        <f t="shared" si="5"/>
        <v>0</v>
      </c>
    </row>
    <row r="149" spans="1:25" x14ac:dyDescent="0.2">
      <c r="A149" s="29" t="s">
        <v>20</v>
      </c>
      <c r="B149" s="29"/>
      <c r="C149" s="18"/>
      <c r="D149" s="18"/>
      <c r="E149" s="18"/>
      <c r="F149" s="18"/>
      <c r="G149" s="18"/>
      <c r="H149" s="29" t="s">
        <v>20</v>
      </c>
      <c r="I149" s="39"/>
      <c r="J149" s="29"/>
      <c r="K149" s="18"/>
      <c r="L149" s="18"/>
      <c r="M149" s="18"/>
      <c r="N149" s="18"/>
      <c r="O149" s="18"/>
      <c r="P149" s="29"/>
      <c r="Q149" s="18"/>
      <c r="R149" s="18"/>
      <c r="S149" s="18"/>
      <c r="T149" s="18"/>
      <c r="U149" s="18"/>
      <c r="W149" s="17">
        <f t="shared" si="3"/>
        <v>0</v>
      </c>
      <c r="X149" s="17">
        <f t="shared" si="4"/>
        <v>0</v>
      </c>
      <c r="Y149" s="17">
        <f t="shared" si="5"/>
        <v>0</v>
      </c>
    </row>
    <row r="150" spans="1:25" x14ac:dyDescent="0.2">
      <c r="A150" s="29" t="s">
        <v>21</v>
      </c>
      <c r="B150" s="29"/>
      <c r="C150" s="18"/>
      <c r="D150" s="18"/>
      <c r="E150" s="18"/>
      <c r="F150" s="18"/>
      <c r="G150" s="18"/>
      <c r="H150" s="29" t="s">
        <v>21</v>
      </c>
      <c r="I150" s="39"/>
      <c r="J150" s="29"/>
      <c r="K150" s="18"/>
      <c r="L150" s="18"/>
      <c r="M150" s="18"/>
      <c r="N150" s="18"/>
      <c r="O150" s="18"/>
      <c r="P150" s="29"/>
      <c r="Q150" s="18"/>
      <c r="R150" s="18"/>
      <c r="S150" s="18"/>
      <c r="T150" s="18"/>
      <c r="U150" s="18"/>
      <c r="W150" s="17">
        <f t="shared" si="3"/>
        <v>0</v>
      </c>
      <c r="X150" s="17">
        <f t="shared" si="4"/>
        <v>0</v>
      </c>
      <c r="Y150" s="17">
        <f t="shared" si="5"/>
        <v>0</v>
      </c>
    </row>
    <row r="151" spans="1:25" x14ac:dyDescent="0.2">
      <c r="A151" s="29" t="s">
        <v>22</v>
      </c>
      <c r="B151" s="29"/>
      <c r="C151" s="18"/>
      <c r="D151" s="18"/>
      <c r="E151" s="18"/>
      <c r="F151" s="18"/>
      <c r="G151" s="18"/>
      <c r="H151" s="29" t="s">
        <v>22</v>
      </c>
      <c r="I151" s="39"/>
      <c r="J151" s="29"/>
      <c r="K151" s="18"/>
      <c r="L151" s="18"/>
      <c r="M151" s="18"/>
      <c r="N151" s="18"/>
      <c r="O151" s="18"/>
      <c r="P151" s="29"/>
      <c r="Q151" s="18"/>
      <c r="R151" s="18"/>
      <c r="S151" s="18"/>
      <c r="T151" s="18"/>
      <c r="U151" s="18"/>
      <c r="W151" s="17">
        <f t="shared" si="3"/>
        <v>0</v>
      </c>
      <c r="X151" s="17">
        <f t="shared" si="4"/>
        <v>0</v>
      </c>
      <c r="Y151" s="17">
        <f t="shared" si="5"/>
        <v>0</v>
      </c>
    </row>
    <row r="152" spans="1:25" x14ac:dyDescent="0.2">
      <c r="A152" s="29" t="s">
        <v>23</v>
      </c>
      <c r="B152" s="29"/>
      <c r="C152" s="18"/>
      <c r="D152" s="18"/>
      <c r="E152" s="18"/>
      <c r="F152" s="18"/>
      <c r="G152" s="18"/>
      <c r="H152" s="29" t="s">
        <v>23</v>
      </c>
      <c r="I152" s="39"/>
      <c r="J152" s="29"/>
      <c r="K152" s="18"/>
      <c r="L152" s="18"/>
      <c r="M152" s="18"/>
      <c r="N152" s="18"/>
      <c r="O152" s="18"/>
      <c r="P152" s="29"/>
      <c r="Q152" s="18"/>
      <c r="R152" s="18"/>
      <c r="S152" s="18"/>
      <c r="T152" s="18"/>
      <c r="U152" s="18"/>
      <c r="W152" s="17">
        <f t="shared" si="3"/>
        <v>0</v>
      </c>
      <c r="X152" s="17">
        <f t="shared" si="4"/>
        <v>0</v>
      </c>
      <c r="Y152" s="17">
        <f t="shared" si="5"/>
        <v>0</v>
      </c>
    </row>
    <row r="153" spans="1:25" x14ac:dyDescent="0.2">
      <c r="A153" s="29" t="s">
        <v>479</v>
      </c>
      <c r="B153" s="29"/>
      <c r="C153" s="18"/>
      <c r="D153" s="18"/>
      <c r="E153" s="18"/>
      <c r="F153" s="18"/>
      <c r="G153" s="18"/>
      <c r="H153" s="29" t="s">
        <v>479</v>
      </c>
      <c r="I153" s="39"/>
      <c r="J153" s="29"/>
      <c r="K153" s="18"/>
      <c r="L153" s="18"/>
      <c r="M153" s="18"/>
      <c r="N153" s="18"/>
      <c r="O153" s="18"/>
      <c r="P153" s="29"/>
      <c r="Q153" s="18"/>
      <c r="R153" s="18"/>
      <c r="S153" s="18"/>
      <c r="T153" s="18"/>
      <c r="U153" s="18"/>
      <c r="W153" s="17">
        <f t="shared" si="3"/>
        <v>0</v>
      </c>
      <c r="X153" s="17">
        <f t="shared" si="4"/>
        <v>0</v>
      </c>
      <c r="Y153" s="17">
        <f t="shared" si="5"/>
        <v>0</v>
      </c>
    </row>
    <row r="154" spans="1:25" x14ac:dyDescent="0.2">
      <c r="A154" s="29" t="s">
        <v>480</v>
      </c>
      <c r="B154" s="29"/>
      <c r="C154" s="18"/>
      <c r="D154" s="18"/>
      <c r="E154" s="18"/>
      <c r="F154" s="18"/>
      <c r="G154" s="18"/>
      <c r="H154" s="29" t="s">
        <v>480</v>
      </c>
      <c r="I154" s="39"/>
      <c r="J154" s="29"/>
      <c r="K154" s="18"/>
      <c r="L154" s="18"/>
      <c r="M154" s="18"/>
      <c r="N154" s="18"/>
      <c r="O154" s="18"/>
      <c r="P154" s="29"/>
      <c r="Q154" s="18"/>
      <c r="R154" s="18"/>
      <c r="S154" s="18"/>
      <c r="T154" s="18"/>
      <c r="U154" s="18"/>
      <c r="W154" s="17">
        <f t="shared" si="3"/>
        <v>0</v>
      </c>
      <c r="X154" s="17">
        <f t="shared" si="4"/>
        <v>0</v>
      </c>
      <c r="Y154" s="17">
        <f t="shared" si="5"/>
        <v>0</v>
      </c>
    </row>
    <row r="155" spans="1:25" x14ac:dyDescent="0.2">
      <c r="A155" s="29" t="s">
        <v>481</v>
      </c>
      <c r="B155" s="29"/>
      <c r="C155" s="18"/>
      <c r="D155" s="18"/>
      <c r="E155" s="18"/>
      <c r="F155" s="18"/>
      <c r="G155" s="18"/>
      <c r="H155" s="29" t="s">
        <v>481</v>
      </c>
      <c r="I155" s="39"/>
      <c r="J155" s="29"/>
      <c r="K155" s="18"/>
      <c r="L155" s="18"/>
      <c r="M155" s="18"/>
      <c r="N155" s="18"/>
      <c r="O155" s="18"/>
      <c r="P155" s="29"/>
      <c r="Q155" s="18"/>
      <c r="R155" s="18"/>
      <c r="S155" s="18"/>
      <c r="T155" s="18"/>
      <c r="U155" s="18"/>
      <c r="W155" s="17">
        <f t="shared" si="3"/>
        <v>0</v>
      </c>
      <c r="X155" s="17">
        <f t="shared" si="4"/>
        <v>0</v>
      </c>
      <c r="Y155" s="17">
        <f t="shared" si="5"/>
        <v>0</v>
      </c>
    </row>
    <row r="156" spans="1:25" x14ac:dyDescent="0.2">
      <c r="A156" s="29" t="s">
        <v>482</v>
      </c>
      <c r="B156" s="29"/>
      <c r="C156" s="18"/>
      <c r="D156" s="18"/>
      <c r="E156" s="18"/>
      <c r="F156" s="18"/>
      <c r="G156" s="18"/>
      <c r="H156" s="29" t="s">
        <v>482</v>
      </c>
      <c r="I156" s="39"/>
      <c r="J156" s="29"/>
      <c r="K156" s="18"/>
      <c r="L156" s="18"/>
      <c r="M156" s="18"/>
      <c r="N156" s="18"/>
      <c r="O156" s="18"/>
      <c r="P156" s="29"/>
      <c r="Q156" s="18"/>
      <c r="R156" s="18"/>
      <c r="S156" s="18"/>
      <c r="T156" s="18"/>
      <c r="U156" s="18"/>
      <c r="W156" s="17">
        <f t="shared" si="3"/>
        <v>0</v>
      </c>
      <c r="X156" s="17">
        <f t="shared" si="4"/>
        <v>0</v>
      </c>
      <c r="Y156" s="17">
        <f t="shared" si="5"/>
        <v>0</v>
      </c>
    </row>
    <row r="157" spans="1:25" x14ac:dyDescent="0.2">
      <c r="A157" s="29" t="s">
        <v>483</v>
      </c>
      <c r="B157" s="29"/>
      <c r="C157" s="18"/>
      <c r="D157" s="18"/>
      <c r="E157" s="18"/>
      <c r="F157" s="18"/>
      <c r="G157" s="18"/>
      <c r="H157" s="29" t="s">
        <v>483</v>
      </c>
      <c r="I157" s="39"/>
      <c r="J157" s="29"/>
      <c r="K157" s="18"/>
      <c r="L157" s="18"/>
      <c r="M157" s="18"/>
      <c r="N157" s="18"/>
      <c r="O157" s="18"/>
      <c r="P157" s="29"/>
      <c r="Q157" s="18"/>
      <c r="R157" s="18"/>
      <c r="S157" s="18"/>
      <c r="T157" s="18"/>
      <c r="U157" s="18"/>
      <c r="W157" s="17">
        <f t="shared" si="3"/>
        <v>0</v>
      </c>
      <c r="X157" s="17">
        <f t="shared" si="4"/>
        <v>0</v>
      </c>
      <c r="Y157" s="17">
        <f t="shared" si="5"/>
        <v>0</v>
      </c>
    </row>
    <row r="158" spans="1:25" x14ac:dyDescent="0.2">
      <c r="A158" s="29" t="s">
        <v>484</v>
      </c>
      <c r="B158" s="29"/>
      <c r="C158" s="18"/>
      <c r="D158" s="18"/>
      <c r="E158" s="18"/>
      <c r="F158" s="18"/>
      <c r="G158" s="18"/>
      <c r="H158" s="29" t="s">
        <v>484</v>
      </c>
      <c r="I158" s="39"/>
      <c r="J158" s="29"/>
      <c r="K158" s="18"/>
      <c r="L158" s="18"/>
      <c r="M158" s="18"/>
      <c r="N158" s="18"/>
      <c r="O158" s="18"/>
      <c r="P158" s="29"/>
      <c r="Q158" s="18"/>
      <c r="R158" s="18"/>
      <c r="S158" s="18"/>
      <c r="T158" s="18"/>
      <c r="U158" s="18"/>
      <c r="W158" s="17">
        <f t="shared" si="3"/>
        <v>0</v>
      </c>
      <c r="X158" s="17">
        <f t="shared" si="4"/>
        <v>0</v>
      </c>
      <c r="Y158" s="17">
        <f t="shared" si="5"/>
        <v>0</v>
      </c>
    </row>
    <row r="159" spans="1:25" x14ac:dyDescent="0.2">
      <c r="A159" s="29" t="s">
        <v>485</v>
      </c>
      <c r="B159" s="29"/>
      <c r="C159" s="18"/>
      <c r="D159" s="18"/>
      <c r="E159" s="18"/>
      <c r="F159" s="18"/>
      <c r="G159" s="18"/>
      <c r="H159" s="29" t="s">
        <v>485</v>
      </c>
      <c r="I159" s="39"/>
      <c r="J159" s="29"/>
      <c r="K159" s="18"/>
      <c r="L159" s="18"/>
      <c r="M159" s="18"/>
      <c r="N159" s="18"/>
      <c r="O159" s="18"/>
      <c r="P159" s="29"/>
      <c r="Q159" s="18"/>
      <c r="R159" s="18"/>
      <c r="S159" s="18"/>
      <c r="T159" s="18"/>
      <c r="U159" s="18"/>
      <c r="W159" s="17">
        <f t="shared" si="3"/>
        <v>0</v>
      </c>
      <c r="X159" s="17">
        <f t="shared" si="4"/>
        <v>0</v>
      </c>
      <c r="Y159" s="17">
        <f t="shared" si="5"/>
        <v>0</v>
      </c>
    </row>
    <row r="160" spans="1:25" x14ac:dyDescent="0.2">
      <c r="A160" s="29" t="s">
        <v>486</v>
      </c>
      <c r="B160" s="29"/>
      <c r="C160" s="18"/>
      <c r="D160" s="18"/>
      <c r="E160" s="18"/>
      <c r="F160" s="18"/>
      <c r="G160" s="18"/>
      <c r="H160" s="29" t="s">
        <v>486</v>
      </c>
      <c r="I160" s="39"/>
      <c r="J160" s="29"/>
      <c r="K160" s="18"/>
      <c r="L160" s="18"/>
      <c r="M160" s="18"/>
      <c r="N160" s="18"/>
      <c r="O160" s="18"/>
      <c r="P160" s="29"/>
      <c r="Q160" s="18"/>
      <c r="R160" s="18"/>
      <c r="S160" s="18"/>
      <c r="T160" s="18"/>
      <c r="U160" s="18"/>
      <c r="W160" s="17">
        <f t="shared" si="3"/>
        <v>0</v>
      </c>
      <c r="X160" s="17">
        <f t="shared" si="4"/>
        <v>0</v>
      </c>
      <c r="Y160" s="17">
        <f t="shared" si="5"/>
        <v>0</v>
      </c>
    </row>
    <row r="161" spans="1:25" x14ac:dyDescent="0.2">
      <c r="A161" s="29" t="s">
        <v>487</v>
      </c>
      <c r="B161" s="29"/>
      <c r="C161" s="18"/>
      <c r="D161" s="18"/>
      <c r="E161" s="18"/>
      <c r="F161" s="18"/>
      <c r="G161" s="18"/>
      <c r="H161" s="29" t="s">
        <v>487</v>
      </c>
      <c r="I161" s="39"/>
      <c r="J161" s="29"/>
      <c r="K161" s="18"/>
      <c r="L161" s="18"/>
      <c r="M161" s="18"/>
      <c r="N161" s="18"/>
      <c r="O161" s="18"/>
      <c r="P161" s="29"/>
      <c r="Q161" s="18"/>
      <c r="R161" s="18"/>
      <c r="S161" s="18"/>
      <c r="T161" s="18"/>
      <c r="U161" s="18"/>
      <c r="W161" s="17">
        <f t="shared" si="3"/>
        <v>0</v>
      </c>
      <c r="X161" s="17">
        <f t="shared" si="4"/>
        <v>0</v>
      </c>
      <c r="Y161" s="17">
        <f t="shared" si="5"/>
        <v>0</v>
      </c>
    </row>
    <row r="162" spans="1:25" x14ac:dyDescent="0.2">
      <c r="A162" s="29" t="s">
        <v>488</v>
      </c>
      <c r="B162" s="29"/>
      <c r="C162" s="18"/>
      <c r="D162" s="18"/>
      <c r="E162" s="18"/>
      <c r="F162" s="18"/>
      <c r="G162" s="18"/>
      <c r="H162" s="29" t="s">
        <v>488</v>
      </c>
      <c r="I162" s="39"/>
      <c r="J162" s="29"/>
      <c r="K162" s="18"/>
      <c r="L162" s="18"/>
      <c r="M162" s="18"/>
      <c r="N162" s="18"/>
      <c r="O162" s="18"/>
      <c r="P162" s="29"/>
      <c r="Q162" s="18"/>
      <c r="R162" s="18"/>
      <c r="S162" s="18"/>
      <c r="T162" s="18"/>
      <c r="U162" s="18"/>
      <c r="W162" s="17">
        <f t="shared" si="3"/>
        <v>0</v>
      </c>
      <c r="X162" s="17">
        <f t="shared" si="4"/>
        <v>0</v>
      </c>
      <c r="Y162" s="17">
        <f t="shared" si="5"/>
        <v>0</v>
      </c>
    </row>
  </sheetData>
  <mergeCells count="14">
    <mergeCell ref="A1:B1"/>
    <mergeCell ref="A14:A15"/>
    <mergeCell ref="H14:H15"/>
    <mergeCell ref="A3:J5"/>
    <mergeCell ref="B8:J8"/>
    <mergeCell ref="B9:J9"/>
    <mergeCell ref="B10:J10"/>
    <mergeCell ref="B12:J12"/>
    <mergeCell ref="B6:J6"/>
    <mergeCell ref="P14:U14"/>
    <mergeCell ref="I14:O14"/>
    <mergeCell ref="B14:G14"/>
    <mergeCell ref="B11:J11"/>
    <mergeCell ref="B7:J7"/>
  </mergeCells>
  <phoneticPr fontId="30" type="noConversion"/>
  <pageMargins left="0.7" right="0.7" top="0.75" bottom="0.75" header="0.3" footer="0.3"/>
  <pageSetup orientation="portrait" horizontalDpi="4294967292" verticalDpi="4294967292"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C45"/>
  <sheetViews>
    <sheetView showGridLines="0" workbookViewId="0">
      <selection activeCell="L13" sqref="L13"/>
    </sheetView>
  </sheetViews>
  <sheetFormatPr defaultRowHeight="14.25" x14ac:dyDescent="0.2"/>
  <cols>
    <col min="1" max="1" width="28.42578125" style="46" customWidth="1"/>
    <col min="2" max="2" width="19.28515625" style="46" customWidth="1"/>
    <col min="3" max="3" width="19.140625" style="46" customWidth="1"/>
    <col min="4" max="4" width="15.7109375" style="46" customWidth="1"/>
    <col min="5" max="5" width="20.42578125" style="46" customWidth="1"/>
    <col min="6" max="6" width="15.7109375" style="46" customWidth="1"/>
    <col min="7" max="7" width="19.42578125" style="46" customWidth="1"/>
    <col min="8" max="8" width="17.7109375" style="46" customWidth="1"/>
    <col min="9" max="25" width="9.140625" style="46"/>
    <col min="26" max="26" width="27.140625" style="46" customWidth="1"/>
    <col min="27" max="27" width="18" style="46" customWidth="1"/>
    <col min="28" max="28" width="17.42578125" style="46" customWidth="1"/>
    <col min="29" max="29" width="17.5703125" style="46" customWidth="1"/>
    <col min="30" max="16384" width="9.140625" style="46"/>
  </cols>
  <sheetData>
    <row r="1" spans="1:29" ht="18" x14ac:dyDescent="0.25">
      <c r="A1" s="315" t="s">
        <v>467</v>
      </c>
      <c r="B1" s="316"/>
      <c r="C1" s="316"/>
      <c r="D1" s="316"/>
      <c r="E1" s="317"/>
    </row>
    <row r="2" spans="1:29" ht="38.25" x14ac:dyDescent="0.2">
      <c r="A2" s="47"/>
      <c r="B2" s="60" t="s">
        <v>381</v>
      </c>
      <c r="C2" s="60" t="s">
        <v>357</v>
      </c>
      <c r="D2" s="60" t="s">
        <v>358</v>
      </c>
      <c r="E2" s="60" t="s">
        <v>356</v>
      </c>
    </row>
    <row r="3" spans="1:29" ht="15" x14ac:dyDescent="0.25">
      <c r="A3" s="48" t="s">
        <v>352</v>
      </c>
      <c r="B3" s="59" t="str">
        <f>'Activity Classification'!G11</f>
        <v>0%</v>
      </c>
      <c r="C3" s="55">
        <f>B22</f>
        <v>0</v>
      </c>
      <c r="D3" s="55">
        <f>B26</f>
        <v>0</v>
      </c>
      <c r="E3" s="55">
        <f>C3+D3</f>
        <v>0</v>
      </c>
    </row>
    <row r="4" spans="1:29" ht="15" x14ac:dyDescent="0.25">
      <c r="A4" s="48" t="s">
        <v>353</v>
      </c>
      <c r="B4" s="59" t="str">
        <f>'Activity Classification'!G12</f>
        <v>0%</v>
      </c>
      <c r="C4" s="55">
        <f>C22</f>
        <v>0</v>
      </c>
      <c r="D4" s="55">
        <f>C26</f>
        <v>0</v>
      </c>
      <c r="E4" s="55">
        <f t="shared" ref="E4:E5" si="0">C4+D4</f>
        <v>0</v>
      </c>
    </row>
    <row r="5" spans="1:29" ht="15" x14ac:dyDescent="0.25">
      <c r="A5" s="48" t="s">
        <v>354</v>
      </c>
      <c r="B5" s="59" t="str">
        <f>'Activity Classification'!G13</f>
        <v>0%</v>
      </c>
      <c r="C5" s="55">
        <f>D22</f>
        <v>0</v>
      </c>
      <c r="D5" s="55">
        <f>D26</f>
        <v>0</v>
      </c>
      <c r="E5" s="55">
        <f t="shared" si="0"/>
        <v>0</v>
      </c>
    </row>
    <row r="6" spans="1:29" ht="25.5" x14ac:dyDescent="0.2">
      <c r="A6" s="61" t="s">
        <v>465</v>
      </c>
      <c r="B6" s="323">
        <f>(B3*E3)+(B4*E4)+(B5*E5)</f>
        <v>0</v>
      </c>
      <c r="C6" s="324"/>
      <c r="D6" s="324"/>
      <c r="E6" s="325"/>
    </row>
    <row r="7" spans="1:29" ht="18" x14ac:dyDescent="0.25">
      <c r="A7" s="318" t="s">
        <v>355</v>
      </c>
      <c r="B7" s="319"/>
      <c r="C7" s="319"/>
      <c r="D7" s="319"/>
      <c r="E7" s="320"/>
    </row>
    <row r="8" spans="1:29" ht="38.25" x14ac:dyDescent="0.2">
      <c r="A8" s="47"/>
      <c r="B8" s="60" t="s">
        <v>380</v>
      </c>
      <c r="C8" s="60" t="s">
        <v>357</v>
      </c>
      <c r="D8" s="60" t="s">
        <v>358</v>
      </c>
      <c r="E8" s="60" t="s">
        <v>356</v>
      </c>
    </row>
    <row r="9" spans="1:29" ht="15" x14ac:dyDescent="0.25">
      <c r="A9" s="48" t="s">
        <v>352</v>
      </c>
      <c r="B9" s="59" t="str">
        <f>'Activity Classification'!G16</f>
        <v>0%</v>
      </c>
      <c r="C9" s="55">
        <f>B33</f>
        <v>0</v>
      </c>
      <c r="D9" s="55">
        <f>B37</f>
        <v>0</v>
      </c>
      <c r="E9" s="55">
        <f>C9+D9</f>
        <v>0</v>
      </c>
    </row>
    <row r="10" spans="1:29" ht="15" x14ac:dyDescent="0.25">
      <c r="A10" s="48" t="s">
        <v>353</v>
      </c>
      <c r="B10" s="59" t="str">
        <f>'Activity Classification'!G17</f>
        <v>0%</v>
      </c>
      <c r="C10" s="55">
        <f>C33</f>
        <v>0</v>
      </c>
      <c r="D10" s="55">
        <f>C37</f>
        <v>0</v>
      </c>
      <c r="E10" s="55">
        <f t="shared" ref="E10:E11" si="1">C10+D10</f>
        <v>0</v>
      </c>
    </row>
    <row r="11" spans="1:29" ht="15" x14ac:dyDescent="0.25">
      <c r="A11" s="48" t="s">
        <v>354</v>
      </c>
      <c r="B11" s="59" t="str">
        <f>'Activity Classification'!G18</f>
        <v>0%</v>
      </c>
      <c r="C11" s="55">
        <f>D33</f>
        <v>0</v>
      </c>
      <c r="D11" s="55">
        <f>D37</f>
        <v>0</v>
      </c>
      <c r="E11" s="55">
        <f t="shared" si="1"/>
        <v>0</v>
      </c>
    </row>
    <row r="12" spans="1:29" ht="25.5" x14ac:dyDescent="0.2">
      <c r="A12" s="61" t="s">
        <v>290</v>
      </c>
      <c r="B12" s="323">
        <f>(B9*E9)+(B10*E10)+(B11*E11)</f>
        <v>0</v>
      </c>
      <c r="C12" s="324"/>
      <c r="D12" s="324"/>
      <c r="E12" s="325"/>
    </row>
    <row r="16" spans="1:29" ht="15" x14ac:dyDescent="0.2">
      <c r="A16" s="309" t="s">
        <v>466</v>
      </c>
      <c r="B16" s="310"/>
      <c r="C16" s="310"/>
      <c r="D16" s="311"/>
      <c r="Z16" s="309" t="s">
        <v>377</v>
      </c>
      <c r="AA16" s="310"/>
      <c r="AB16" s="310"/>
      <c r="AC16" s="311"/>
    </row>
    <row r="17" spans="1:29" ht="30" x14ac:dyDescent="0.25">
      <c r="A17" s="49" t="s">
        <v>375</v>
      </c>
      <c r="B17" s="50" t="s">
        <v>352</v>
      </c>
      <c r="C17" s="50" t="s">
        <v>353</v>
      </c>
      <c r="D17" s="50" t="s">
        <v>354</v>
      </c>
      <c r="Z17" s="49" t="s">
        <v>375</v>
      </c>
      <c r="AA17" s="50" t="s">
        <v>352</v>
      </c>
      <c r="AB17" s="50" t="s">
        <v>353</v>
      </c>
      <c r="AC17" s="50" t="s">
        <v>354</v>
      </c>
    </row>
    <row r="18" spans="1:29" x14ac:dyDescent="0.2">
      <c r="A18" s="47" t="s">
        <v>284</v>
      </c>
      <c r="B18" s="53">
        <f>SUM('Staff unit cost-NSP'!O9:O22)</f>
        <v>0</v>
      </c>
      <c r="C18" s="53">
        <f>SUM('Staff unit cost-NSP'!P9:P22)</f>
        <v>0</v>
      </c>
      <c r="D18" s="53">
        <f>SUM('Staff unit cost-NSP'!Q9:Q22)</f>
        <v>0</v>
      </c>
      <c r="Z18" s="47" t="s">
        <v>284</v>
      </c>
      <c r="AA18" s="63">
        <f>B18</f>
        <v>0</v>
      </c>
      <c r="AB18" s="63">
        <f t="shared" ref="AB18:AC26" si="2">C18</f>
        <v>0</v>
      </c>
      <c r="AC18" s="63">
        <f t="shared" si="2"/>
        <v>0</v>
      </c>
    </row>
    <row r="19" spans="1:29" x14ac:dyDescent="0.2">
      <c r="A19" s="47" t="s">
        <v>283</v>
      </c>
      <c r="B19" s="55" t="str">
        <f>IFERROR(SUMIF('Commodities-NSP'!$C$8:$C$36, "NSP_High",'Commodities-NSP'!$H$8:$H$36)+'Commodities-NSP'!L51, "0.0")</f>
        <v>0.0</v>
      </c>
      <c r="C19" s="55" t="str">
        <f>IFERROR(SUMIF('Commodities-NSP'!$C$8:$C$40, "NSP_Medium",'Commodities-NSP'!$H$8:$H$40)+'Commodities-NSP'!N51, "0.0")</f>
        <v>0.0</v>
      </c>
      <c r="D19" s="55" t="str">
        <f>IFERROR(SUMIF('Commodities-NSP'!$C$8:$C$40, "NSP_Low",'Commodities-NSP'!$H$8:$H$40)+'Commodities-NSP'!P51, "0.0")</f>
        <v>0.0</v>
      </c>
      <c r="Z19" s="47" t="s">
        <v>283</v>
      </c>
      <c r="AA19" s="63" t="str">
        <f t="shared" ref="AA19:AA26" si="3">B19</f>
        <v>0.0</v>
      </c>
      <c r="AB19" s="63" t="str">
        <f t="shared" si="2"/>
        <v>0.0</v>
      </c>
      <c r="AC19" s="63" t="str">
        <f t="shared" si="2"/>
        <v>0.0</v>
      </c>
    </row>
    <row r="20" spans="1:29" x14ac:dyDescent="0.2">
      <c r="A20" s="47" t="s">
        <v>288</v>
      </c>
      <c r="B20" s="55" t="str">
        <f>IFERROR('Medical equipment- NSP &amp; OST'!L19, "0.0")</f>
        <v>0.0</v>
      </c>
      <c r="C20" s="55" t="str">
        <f>IFERROR('Medical equipment- NSP &amp; OST'!N19, "0.0")</f>
        <v>0.0</v>
      </c>
      <c r="D20" s="55" t="str">
        <f>IFERROR('Medical equipment- NSP &amp; OST'!P19, "0.0")</f>
        <v>0.0</v>
      </c>
      <c r="Z20" s="47" t="s">
        <v>288</v>
      </c>
      <c r="AA20" s="63" t="str">
        <f t="shared" si="3"/>
        <v>0.0</v>
      </c>
      <c r="AB20" s="63" t="str">
        <f t="shared" si="2"/>
        <v>0.0</v>
      </c>
      <c r="AC20" s="63" t="str">
        <f t="shared" si="2"/>
        <v>0.0</v>
      </c>
    </row>
    <row r="21" spans="1:29" x14ac:dyDescent="0.2">
      <c r="A21" s="47" t="s">
        <v>289</v>
      </c>
      <c r="B21" s="53">
        <f>SUM('Other direct- NSP &amp; OST'!G10:G21)+SUM('Other direct- NSP &amp; OST'!J10:J21)</f>
        <v>0</v>
      </c>
      <c r="C21" s="53">
        <f>SUM('Other direct- NSP &amp; OST'!G23:G34)+SUM('Other direct- NSP &amp; OST'!J23:J34)</f>
        <v>0</v>
      </c>
      <c r="D21" s="53">
        <f>SUM('Other direct- NSP &amp; OST'!G36:G47)+SUM('Other direct- NSP &amp; OST'!J36:J47)</f>
        <v>0</v>
      </c>
      <c r="Z21" s="47" t="s">
        <v>289</v>
      </c>
      <c r="AA21" s="63">
        <f t="shared" si="3"/>
        <v>0</v>
      </c>
      <c r="AB21" s="63">
        <f t="shared" si="2"/>
        <v>0</v>
      </c>
      <c r="AC21" s="63">
        <f t="shared" si="2"/>
        <v>0</v>
      </c>
    </row>
    <row r="22" spans="1:29" ht="15" x14ac:dyDescent="0.25">
      <c r="A22" s="48" t="s">
        <v>378</v>
      </c>
      <c r="B22" s="54">
        <f>SUM(B18:B21)</f>
        <v>0</v>
      </c>
      <c r="C22" s="54">
        <f>SUM(C18:C21)</f>
        <v>0</v>
      </c>
      <c r="D22" s="54">
        <f>SUM(D18:D21)</f>
        <v>0</v>
      </c>
      <c r="Z22" s="48" t="s">
        <v>378</v>
      </c>
      <c r="AA22" s="63">
        <f t="shared" si="3"/>
        <v>0</v>
      </c>
      <c r="AB22" s="63">
        <f t="shared" si="2"/>
        <v>0</v>
      </c>
      <c r="AC22" s="63">
        <f t="shared" si="2"/>
        <v>0</v>
      </c>
    </row>
    <row r="23" spans="1:29" x14ac:dyDescent="0.2">
      <c r="A23" s="47" t="s">
        <v>285</v>
      </c>
      <c r="B23" s="53">
        <f>SUM('Staff unit cost-NSP'!E26:E35)</f>
        <v>0</v>
      </c>
      <c r="C23" s="53">
        <f>SUM('Staff unit cost-NSP'!F26:F35)</f>
        <v>0</v>
      </c>
      <c r="D23" s="53">
        <f>SUM('Staff unit cost-NSP'!G26:G35)</f>
        <v>0</v>
      </c>
      <c r="Z23" s="47" t="s">
        <v>285</v>
      </c>
      <c r="AA23" s="63">
        <f t="shared" si="3"/>
        <v>0</v>
      </c>
      <c r="AB23" s="63">
        <f t="shared" si="2"/>
        <v>0</v>
      </c>
      <c r="AC23" s="63">
        <f t="shared" si="2"/>
        <v>0</v>
      </c>
    </row>
    <row r="24" spans="1:29" x14ac:dyDescent="0.2">
      <c r="A24" s="47" t="s">
        <v>286</v>
      </c>
      <c r="B24" s="55" t="str">
        <f>IFERROR(((SUMPRODUCT('Nonmedical equipment- NSP &amp; OST'!$D$9:$D$38, 'Nonmedical equipment- NSP &amp; OST'!$E$9:$E$38)*'Activity Classification'!$K$11)/'Activity Classification'!$F$11), "0.0")</f>
        <v>0.0</v>
      </c>
      <c r="C24" s="55" t="str">
        <f>IFERROR(((SUMPRODUCT('Nonmedical equipment- NSP &amp; OST'!$D$9:$D$38, 'Nonmedical equipment- NSP &amp; OST'!$E$9:$E$38)*'Activity Classification'!$K$12)/'Activity Classification'!$F$12), "0.0")</f>
        <v>0.0</v>
      </c>
      <c r="D24" s="55" t="str">
        <f>IFERROR(((SUMPRODUCT('Nonmedical equipment- NSP &amp; OST'!$D$9:$D$38, 'Nonmedical equipment- NSP &amp; OST'!$E$9:$E$38)*'Activity Classification'!$K$13)/'Activity Classification'!$F$13), "0.0")</f>
        <v>0.0</v>
      </c>
      <c r="Z24" s="47" t="s">
        <v>286</v>
      </c>
      <c r="AA24" s="63" t="str">
        <f t="shared" si="3"/>
        <v>0.0</v>
      </c>
      <c r="AB24" s="63" t="str">
        <f t="shared" si="2"/>
        <v>0.0</v>
      </c>
      <c r="AC24" s="63" t="str">
        <f t="shared" si="2"/>
        <v>0.0</v>
      </c>
    </row>
    <row r="25" spans="1:29" x14ac:dyDescent="0.2">
      <c r="A25" s="47" t="s">
        <v>287</v>
      </c>
      <c r="B25" s="55" t="str">
        <f>IFERROR(((SUM('Overhead- NSP &amp; OST'!$W$17:$W$162)*'Activity Classification'!$K$11)/'Activity Classification'!$F$11), "0.0")</f>
        <v>0.0</v>
      </c>
      <c r="C25" s="55" t="str">
        <f>IFERROR(((SUM('Overhead- NSP &amp; OST'!$W$17:$W$162)*'Activity Classification'!$K$12)/'Activity Classification'!$F$12), "0.0")</f>
        <v>0.0</v>
      </c>
      <c r="D25" s="55" t="str">
        <f>IFERROR(((SUM('Overhead- NSP &amp; OST'!$W$17:$W$162)*'Activity Classification'!$K$13)/'Activity Classification'!$F$13), "0.0")</f>
        <v>0.0</v>
      </c>
      <c r="Z25" s="47" t="s">
        <v>287</v>
      </c>
      <c r="AA25" s="63" t="str">
        <f t="shared" si="3"/>
        <v>0.0</v>
      </c>
      <c r="AB25" s="63" t="str">
        <f t="shared" si="2"/>
        <v>0.0</v>
      </c>
      <c r="AC25" s="63" t="str">
        <f t="shared" si="2"/>
        <v>0.0</v>
      </c>
    </row>
    <row r="26" spans="1:29" ht="15" x14ac:dyDescent="0.25">
      <c r="A26" s="48" t="s">
        <v>379</v>
      </c>
      <c r="B26" s="54">
        <f>SUM(B23:B25)</f>
        <v>0</v>
      </c>
      <c r="C26" s="54">
        <f>SUM(C23:C25)</f>
        <v>0</v>
      </c>
      <c r="D26" s="54">
        <f>SUM(D23:D25)</f>
        <v>0</v>
      </c>
      <c r="Z26" s="48" t="s">
        <v>379</v>
      </c>
      <c r="AA26" s="63">
        <f t="shared" si="3"/>
        <v>0</v>
      </c>
      <c r="AB26" s="63">
        <f t="shared" si="2"/>
        <v>0</v>
      </c>
      <c r="AC26" s="63">
        <f t="shared" si="2"/>
        <v>0</v>
      </c>
    </row>
    <row r="27" spans="1:29" ht="15" x14ac:dyDescent="0.25">
      <c r="A27" s="312" t="s">
        <v>376</v>
      </c>
      <c r="B27" s="313"/>
      <c r="C27" s="313"/>
      <c r="D27" s="314"/>
      <c r="Z27" s="312" t="s">
        <v>376</v>
      </c>
      <c r="AA27" s="313"/>
      <c r="AB27" s="313"/>
      <c r="AC27" s="314"/>
    </row>
    <row r="28" spans="1:29" ht="30" x14ac:dyDescent="0.25">
      <c r="A28" s="58" t="s">
        <v>375</v>
      </c>
      <c r="B28" s="51" t="s">
        <v>352</v>
      </c>
      <c r="C28" s="51" t="s">
        <v>353</v>
      </c>
      <c r="D28" s="51" t="s">
        <v>354</v>
      </c>
      <c r="Z28" s="58" t="s">
        <v>375</v>
      </c>
      <c r="AA28" s="51" t="s">
        <v>352</v>
      </c>
      <c r="AB28" s="51" t="s">
        <v>353</v>
      </c>
      <c r="AC28" s="51" t="s">
        <v>354</v>
      </c>
    </row>
    <row r="29" spans="1:29" x14ac:dyDescent="0.2">
      <c r="A29" s="47" t="s">
        <v>284</v>
      </c>
      <c r="B29" s="53">
        <f>SUM('Staff unit cost-OST (HIDE)'!O7:O26)</f>
        <v>0</v>
      </c>
      <c r="C29" s="53">
        <f>SUM('Staff unit cost-OST (HIDE)'!O28:O47)</f>
        <v>0</v>
      </c>
      <c r="D29" s="53">
        <f>SUM('Staff unit cost-OST (HIDE)'!O49:O68)</f>
        <v>0</v>
      </c>
      <c r="Z29" s="47" t="s">
        <v>284</v>
      </c>
      <c r="AA29" s="63">
        <f>B29</f>
        <v>0</v>
      </c>
      <c r="AB29" s="63">
        <f t="shared" ref="AB29:AC37" si="4">C29</f>
        <v>0</v>
      </c>
      <c r="AC29" s="63">
        <f t="shared" si="4"/>
        <v>0</v>
      </c>
    </row>
    <row r="30" spans="1:29" x14ac:dyDescent="0.2">
      <c r="A30" s="47" t="s">
        <v>283</v>
      </c>
      <c r="B30" s="55" t="str">
        <f>IFERROR(SUMIF('Commodities-OST'!$C$8:$C$36,"OST_High",'Commodities-OST'!$H$8:$H$36)+'Commodities-OST'!K48,"0.0")</f>
        <v>0.0</v>
      </c>
      <c r="C30" s="55" t="str">
        <f>IFERROR(SUMIF('Commodities-OST'!$C$8:$C$36, "OST_Medium", 'Commodities-OST'!$H$8:$H$36)+'Commodities-OST'!M48, "0.0")</f>
        <v>0.0</v>
      </c>
      <c r="D30" s="55" t="str">
        <f>IFERROR(SUMIF('Commodities-OST'!$C$8:$C$36, "OST_Low", 'Commodities-OST'!$H$8:$H$36)+'Commodities-OST'!O48, "0.0")</f>
        <v>0.0</v>
      </c>
      <c r="Z30" s="47" t="s">
        <v>283</v>
      </c>
      <c r="AA30" s="63" t="str">
        <f t="shared" ref="AA30:AA37" si="5">B30</f>
        <v>0.0</v>
      </c>
      <c r="AB30" s="63" t="str">
        <f t="shared" si="4"/>
        <v>0.0</v>
      </c>
      <c r="AC30" s="63" t="str">
        <f t="shared" si="4"/>
        <v>0.0</v>
      </c>
    </row>
    <row r="31" spans="1:29" x14ac:dyDescent="0.2">
      <c r="A31" s="47" t="s">
        <v>288</v>
      </c>
      <c r="B31" s="55" t="str">
        <f>IFERROR('Medical equipment- NSP &amp; OST'!L38, "0.0")</f>
        <v>0.0</v>
      </c>
      <c r="C31" s="55" t="str">
        <f>IFERROR('Medical equipment- NSP &amp; OST'!N38, "0.0")</f>
        <v>0.0</v>
      </c>
      <c r="D31" s="55" t="str">
        <f>IFERROR('Medical equipment- NSP &amp; OST'!P38, "0.0")</f>
        <v>0.0</v>
      </c>
      <c r="Z31" s="47" t="s">
        <v>288</v>
      </c>
      <c r="AA31" s="63" t="str">
        <f t="shared" si="5"/>
        <v>0.0</v>
      </c>
      <c r="AB31" s="63" t="str">
        <f t="shared" si="4"/>
        <v>0.0</v>
      </c>
      <c r="AC31" s="63" t="str">
        <f t="shared" si="4"/>
        <v>0.0</v>
      </c>
    </row>
    <row r="32" spans="1:29" x14ac:dyDescent="0.2">
      <c r="A32" s="47" t="s">
        <v>289</v>
      </c>
      <c r="B32" s="53">
        <f>SUM('Other direct- NSP &amp; OST'!G49:G56)+SUM('Other direct- NSP &amp; OST'!J49:J56)</f>
        <v>0</v>
      </c>
      <c r="C32" s="53">
        <f>SUM('Other direct- NSP &amp; OST'!G58:G65)+SUM('Other direct- NSP &amp; OST'!J58:J65)</f>
        <v>0</v>
      </c>
      <c r="D32" s="53">
        <f>SUM('Other direct- NSP &amp; OST'!G67:G74)+SUM('Other direct- NSP &amp; OST'!J67:J74)</f>
        <v>0</v>
      </c>
      <c r="Z32" s="47" t="s">
        <v>289</v>
      </c>
      <c r="AA32" s="63">
        <f t="shared" si="5"/>
        <v>0</v>
      </c>
      <c r="AB32" s="63">
        <f t="shared" si="4"/>
        <v>0</v>
      </c>
      <c r="AC32" s="63">
        <f t="shared" si="4"/>
        <v>0</v>
      </c>
    </row>
    <row r="33" spans="1:29" ht="15" x14ac:dyDescent="0.25">
      <c r="A33" s="48" t="s">
        <v>378</v>
      </c>
      <c r="B33" s="54">
        <f>SUM(B29:B32)</f>
        <v>0</v>
      </c>
      <c r="C33" s="54">
        <f>SUM(C29:C32)</f>
        <v>0</v>
      </c>
      <c r="D33" s="54">
        <f>SUM(D29:D32)</f>
        <v>0</v>
      </c>
      <c r="Z33" s="48" t="s">
        <v>378</v>
      </c>
      <c r="AA33" s="63">
        <f t="shared" si="5"/>
        <v>0</v>
      </c>
      <c r="AB33" s="63">
        <f t="shared" si="4"/>
        <v>0</v>
      </c>
      <c r="AC33" s="63">
        <f t="shared" si="4"/>
        <v>0</v>
      </c>
    </row>
    <row r="34" spans="1:29" x14ac:dyDescent="0.2">
      <c r="A34" s="47" t="s">
        <v>285</v>
      </c>
      <c r="B34" s="55" t="str">
        <f>IFERROR('Staff unit cost-OST (HIDE)'!I85,"0.0")</f>
        <v>0.0</v>
      </c>
      <c r="C34" s="55" t="str">
        <f>IFERROR('Staff unit cost-OST (HIDE)'!J85,"0.0")</f>
        <v>0.0</v>
      </c>
      <c r="D34" s="55" t="str">
        <f>IFERROR('Staff unit cost-OST (HIDE)'!K85,"0.0")</f>
        <v>0.0</v>
      </c>
      <c r="Z34" s="47" t="s">
        <v>285</v>
      </c>
      <c r="AA34" s="63" t="str">
        <f t="shared" si="5"/>
        <v>0.0</v>
      </c>
      <c r="AB34" s="63" t="str">
        <f t="shared" si="4"/>
        <v>0.0</v>
      </c>
      <c r="AC34" s="63" t="str">
        <f t="shared" si="4"/>
        <v>0.0</v>
      </c>
    </row>
    <row r="35" spans="1:29" x14ac:dyDescent="0.2">
      <c r="A35" s="47" t="s">
        <v>286</v>
      </c>
      <c r="B35" s="55" t="str">
        <f>IFERROR(((SUMPRODUCT('Nonmedical equipment- NSP &amp; OST'!$D$40:$D$65, 'Nonmedical equipment- NSP &amp; OST'!$E$40:$E$65)*'Activity Classification'!$K$16)/'Activity Classification'!$F$16), "0.0")</f>
        <v>0.0</v>
      </c>
      <c r="C35" s="55" t="str">
        <f>IFERROR(((SUMPRODUCT('Nonmedical equipment- NSP &amp; OST'!$D$40:$D$65, 'Nonmedical equipment- NSP &amp; OST'!$E$40:$E$65)*'Activity Classification'!$K$17)/'Activity Classification'!$F$17), "0.0")</f>
        <v>0.0</v>
      </c>
      <c r="D35" s="55" t="str">
        <f>IFERROR(((SUMPRODUCT('Nonmedical equipment- NSP &amp; OST'!$D$40:$D$65, 'Nonmedical equipment- NSP &amp; OST'!$E$40:$E$65)*'Activity Classification'!$K$18)/'Activity Classification'!$F$18), "0.0")</f>
        <v>0.0</v>
      </c>
      <c r="Z35" s="47" t="s">
        <v>286</v>
      </c>
      <c r="AA35" s="63" t="str">
        <f t="shared" si="5"/>
        <v>0.0</v>
      </c>
      <c r="AB35" s="63" t="str">
        <f t="shared" si="4"/>
        <v>0.0</v>
      </c>
      <c r="AC35" s="63" t="str">
        <f t="shared" si="4"/>
        <v>0.0</v>
      </c>
    </row>
    <row r="36" spans="1:29" x14ac:dyDescent="0.2">
      <c r="A36" s="47" t="s">
        <v>287</v>
      </c>
      <c r="B36" s="55" t="str">
        <f>IFERROR((((SUM('Overhead- NSP &amp; OST'!$X$17:$X$162)+ SUM('Overhead- NSP &amp; OST'!$Y$17:$Y$162))*'Activity Classification'!$K$16)/'Activity Classification'!$F$16),"0.0")</f>
        <v>0.0</v>
      </c>
      <c r="C36" s="55" t="str">
        <f>IFERROR((((SUM('Overhead- NSP &amp; OST'!$X$17:$X$162)+ SUM('Overhead- NSP &amp; OST'!$Y$17:$Y$162))*'Activity Classification'!$K$17)/'Activity Classification'!$F$17),"0.0")</f>
        <v>0.0</v>
      </c>
      <c r="D36" s="55" t="str">
        <f>IFERROR((((SUM('Overhead- NSP &amp; OST'!$X$17:$X$162)+ SUM('Overhead- NSP &amp; OST'!$Y$17:$Y$162))*'Activity Classification'!$K$18)/'Activity Classification'!$F$18),"0.0")</f>
        <v>0.0</v>
      </c>
      <c r="Z36" s="47" t="s">
        <v>287</v>
      </c>
      <c r="AA36" s="63" t="str">
        <f t="shared" si="5"/>
        <v>0.0</v>
      </c>
      <c r="AB36" s="63" t="str">
        <f t="shared" si="4"/>
        <v>0.0</v>
      </c>
      <c r="AC36" s="63" t="str">
        <f t="shared" si="4"/>
        <v>0.0</v>
      </c>
    </row>
    <row r="37" spans="1:29" ht="15" x14ac:dyDescent="0.25">
      <c r="A37" s="48" t="s">
        <v>379</v>
      </c>
      <c r="B37" s="54">
        <f>SUM(B34:B36)</f>
        <v>0</v>
      </c>
      <c r="C37" s="54">
        <f>SUM(C34:C36)</f>
        <v>0</v>
      </c>
      <c r="D37" s="54">
        <f>SUM(D34:D36)</f>
        <v>0</v>
      </c>
      <c r="Z37" s="48" t="s">
        <v>379</v>
      </c>
      <c r="AA37" s="63">
        <f t="shared" si="5"/>
        <v>0</v>
      </c>
      <c r="AB37" s="63">
        <f t="shared" si="4"/>
        <v>0</v>
      </c>
      <c r="AC37" s="63">
        <f t="shared" si="4"/>
        <v>0</v>
      </c>
    </row>
    <row r="42" spans="1:29" x14ac:dyDescent="0.2">
      <c r="A42" s="321" t="s">
        <v>291</v>
      </c>
      <c r="B42" s="321"/>
      <c r="C42" s="322" t="s">
        <v>292</v>
      </c>
      <c r="D42" s="322"/>
    </row>
    <row r="43" spans="1:29" x14ac:dyDescent="0.2">
      <c r="A43" s="47" t="s">
        <v>365</v>
      </c>
      <c r="B43" s="52" t="str">
        <f>IFERROR(B22/($B$22+$C$22+$D$22), "0")</f>
        <v>0</v>
      </c>
      <c r="C43" s="47" t="s">
        <v>365</v>
      </c>
      <c r="D43" s="52" t="str">
        <f>IFERROR(B33/($B$33+$C$33+$D$33), "0")</f>
        <v>0</v>
      </c>
    </row>
    <row r="44" spans="1:29" x14ac:dyDescent="0.2">
      <c r="A44" s="47" t="s">
        <v>366</v>
      </c>
      <c r="B44" s="52" t="str">
        <f>IFERROR(C22/($B$22+$C$22+$D$22), "0")</f>
        <v>0</v>
      </c>
      <c r="C44" s="47" t="s">
        <v>366</v>
      </c>
      <c r="D44" s="52" t="str">
        <f>IFERROR(C33/($B$33+$C$33+$D$33), "0")</f>
        <v>0</v>
      </c>
    </row>
    <row r="45" spans="1:29" x14ac:dyDescent="0.2">
      <c r="A45" s="47" t="s">
        <v>367</v>
      </c>
      <c r="B45" s="52" t="str">
        <f>IFERROR(D22/($B$22+$C$22+$D$22), "0")</f>
        <v>0</v>
      </c>
      <c r="C45" s="47" t="s">
        <v>367</v>
      </c>
      <c r="D45" s="52" t="str">
        <f>IFERROR(D33/($B$33+$C$33+$D$33), "0")</f>
        <v>0</v>
      </c>
    </row>
  </sheetData>
  <sheetProtection password="F400" sheet="1" objects="1" scenarios="1"/>
  <mergeCells count="10">
    <mergeCell ref="A42:B42"/>
    <mergeCell ref="C42:D42"/>
    <mergeCell ref="B6:E6"/>
    <mergeCell ref="B12:E12"/>
    <mergeCell ref="Z16:AC16"/>
    <mergeCell ref="Z27:AC27"/>
    <mergeCell ref="A1:E1"/>
    <mergeCell ref="A7:E7"/>
    <mergeCell ref="A27:D27"/>
    <mergeCell ref="A16:D1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workbookViewId="0">
      <selection activeCell="B14" sqref="B14"/>
    </sheetView>
  </sheetViews>
  <sheetFormatPr defaultColWidth="8.85546875" defaultRowHeight="14.25" x14ac:dyDescent="0.2"/>
  <cols>
    <col min="1" max="1" width="20.7109375" style="16" customWidth="1"/>
    <col min="2" max="2" width="14.42578125" style="16" customWidth="1"/>
    <col min="3" max="3" width="19.7109375" style="16" customWidth="1"/>
    <col min="4" max="4" width="17.28515625" style="16" customWidth="1"/>
    <col min="5" max="5" width="18.42578125" style="16" customWidth="1"/>
    <col min="6" max="7" width="8.85546875" style="16"/>
    <col min="8" max="8" width="17.28515625" style="16" customWidth="1"/>
    <col min="9" max="9" width="13.42578125" style="16" customWidth="1"/>
    <col min="10" max="16384" width="8.85546875" style="16"/>
  </cols>
  <sheetData>
    <row r="1" spans="1:9" s="15" customFormat="1" ht="34.5" customHeight="1" x14ac:dyDescent="0.25">
      <c r="A1" s="326" t="s">
        <v>191</v>
      </c>
      <c r="B1" s="23" t="s">
        <v>452</v>
      </c>
      <c r="C1" s="16"/>
      <c r="D1" s="16"/>
      <c r="E1" s="16"/>
      <c r="H1" s="83" t="s">
        <v>209</v>
      </c>
      <c r="I1" s="83" t="s">
        <v>210</v>
      </c>
    </row>
    <row r="2" spans="1:9" s="15" customFormat="1" ht="30" x14ac:dyDescent="0.25">
      <c r="A2" s="326"/>
      <c r="B2" s="23" t="s">
        <v>453</v>
      </c>
      <c r="C2" s="19" t="s">
        <v>208</v>
      </c>
      <c r="D2" s="19" t="s">
        <v>208</v>
      </c>
      <c r="E2" s="19" t="s">
        <v>208</v>
      </c>
      <c r="H2" s="83"/>
      <c r="I2" s="83"/>
    </row>
    <row r="3" spans="1:9" ht="30" x14ac:dyDescent="0.25">
      <c r="A3" s="326"/>
      <c r="B3" s="23" t="s">
        <v>454</v>
      </c>
      <c r="C3" s="24" t="str">
        <f>IF('Activity Classification'!A11&gt;0,'Activity Classification'!A11,"")</f>
        <v>Needle and syringe distribution  and/or exchange</v>
      </c>
      <c r="D3" s="24" t="str">
        <f>IF('Activity Classification'!A32&gt;0,'Activity Classification'!A32,"")</f>
        <v/>
      </c>
      <c r="E3" s="24" t="str">
        <f>IF('Activity Classification'!A53&gt;0,'Activity Classification'!A53,"")</f>
        <v/>
      </c>
      <c r="H3" s="83" t="s">
        <v>211</v>
      </c>
      <c r="I3" s="83" t="s">
        <v>211</v>
      </c>
    </row>
    <row r="4" spans="1:9" x14ac:dyDescent="0.2">
      <c r="C4" s="24" t="str">
        <f>IF('Activity Classification'!A12&gt;0,'Activity Classification'!A12,"")</f>
        <v/>
      </c>
      <c r="D4" s="24" t="str">
        <f>IF('Activity Classification'!A33&gt;0,'Activity Classification'!A33,"")</f>
        <v/>
      </c>
      <c r="E4" s="24" t="str">
        <f>IF('Activity Classification'!A54&gt;0,'Activity Classification'!A54,"")</f>
        <v/>
      </c>
      <c r="H4" s="12" t="str">
        <f>IF('Activity Classification'!A11&gt;0,'Activity Classification'!A11,"")</f>
        <v>Needle and syringe distribution  and/or exchange</v>
      </c>
      <c r="I4" s="12" t="str">
        <f>IF('Activity Classification'!B11&gt;0,'Activity Classification'!B11,"")</f>
        <v>Distribution of methadone or buprenorphine</v>
      </c>
    </row>
    <row r="5" spans="1:9" x14ac:dyDescent="0.2">
      <c r="C5" s="24" t="str">
        <f>IF('Activity Classification'!A13&gt;0,'Activity Classification'!A13,"")</f>
        <v/>
      </c>
      <c r="D5" s="24" t="str">
        <f>IF('Activity Classification'!A34&gt;0,'Activity Classification'!A34,"")</f>
        <v/>
      </c>
      <c r="E5" s="24" t="str">
        <f>IF('Activity Classification'!A55&gt;0,'Activity Classification'!A55,"")</f>
        <v/>
      </c>
      <c r="H5" s="12" t="str">
        <f>IF('Activity Classification'!A12&gt;0,'Activity Classification'!A12,"")</f>
        <v/>
      </c>
      <c r="I5" s="12" t="str">
        <f>IF('Activity Classification'!B12&gt;0,'Activity Classification'!B12,"")</f>
        <v/>
      </c>
    </row>
    <row r="6" spans="1:9" x14ac:dyDescent="0.2">
      <c r="C6" s="24" t="str">
        <f>IF('Activity Classification'!A14&gt;0,'Activity Classification'!A14,"")</f>
        <v/>
      </c>
      <c r="D6" s="24" t="str">
        <f>IF('Activity Classification'!A35&gt;0,'Activity Classification'!A35,"")</f>
        <v/>
      </c>
      <c r="E6" s="24" t="str">
        <f>IF('Activity Classification'!A56&gt;0,'Activity Classification'!A56,"")</f>
        <v/>
      </c>
      <c r="H6" s="12" t="str">
        <f>IF('Activity Classification'!A13&gt;0,'Activity Classification'!A13,"")</f>
        <v/>
      </c>
      <c r="I6" s="12" t="str">
        <f>IF('Activity Classification'!B13&gt;0,'Activity Classification'!B13,"")</f>
        <v/>
      </c>
    </row>
    <row r="7" spans="1:9" x14ac:dyDescent="0.2">
      <c r="C7" s="24" t="str">
        <f>IF('Activity Classification'!A15&gt;0,'Activity Classification'!A15,"")</f>
        <v/>
      </c>
      <c r="D7" s="24" t="str">
        <f>IF('Activity Classification'!A36&gt;0,'Activity Classification'!A36,"")</f>
        <v/>
      </c>
      <c r="E7" s="24" t="str">
        <f>IF('Activity Classification'!A57&gt;0,'Activity Classification'!A57,"")</f>
        <v/>
      </c>
      <c r="H7" s="12" t="str">
        <f>IF('Activity Classification'!A14&gt;0,'Activity Classification'!A14,"")</f>
        <v/>
      </c>
      <c r="I7" s="12" t="str">
        <f>IF('Activity Classification'!B14&gt;0,'Activity Classification'!B14,"")</f>
        <v/>
      </c>
    </row>
    <row r="8" spans="1:9" ht="15" x14ac:dyDescent="0.25">
      <c r="A8" s="86" t="s">
        <v>471</v>
      </c>
      <c r="C8" s="24" t="str">
        <f>IF('Activity Classification'!A16&gt;0,'Activity Classification'!A16,"")</f>
        <v/>
      </c>
      <c r="D8" s="24" t="str">
        <f>IF('Activity Classification'!A37&gt;0,'Activity Classification'!A37,"")</f>
        <v/>
      </c>
      <c r="E8" s="24" t="str">
        <f>IF('Activity Classification'!A58&gt;0,'Activity Classification'!A58,"")</f>
        <v/>
      </c>
      <c r="H8" s="12" t="str">
        <f>IF('Activity Classification'!A15&gt;0,'Activity Classification'!A15,"")</f>
        <v/>
      </c>
      <c r="I8" s="12" t="str">
        <f>IF('Activity Classification'!B15&gt;0,'Activity Classification'!B15,"")</f>
        <v/>
      </c>
    </row>
    <row r="9" spans="1:9" x14ac:dyDescent="0.2">
      <c r="A9" s="21" t="s">
        <v>312</v>
      </c>
      <c r="C9" s="24" t="str">
        <f>IF('Activity Classification'!A17&gt;0,'Activity Classification'!A17,"")</f>
        <v/>
      </c>
      <c r="D9" s="24" t="str">
        <f>IF('Activity Classification'!A38&gt;0,'Activity Classification'!A38,"")</f>
        <v/>
      </c>
      <c r="E9" s="24" t="str">
        <f>IF('Activity Classification'!A59&gt;0,'Activity Classification'!A59,"")</f>
        <v/>
      </c>
      <c r="H9" s="12" t="str">
        <f>IF('Activity Classification'!A16&gt;0,'Activity Classification'!A16,"")</f>
        <v/>
      </c>
      <c r="I9" s="12" t="str">
        <f>IF('Activity Classification'!B16&gt;0,'Activity Classification'!B16,"")</f>
        <v/>
      </c>
    </row>
    <row r="10" spans="1:9" x14ac:dyDescent="0.2">
      <c r="A10" s="21" t="s">
        <v>313</v>
      </c>
      <c r="C10" s="24" t="str">
        <f>IF('Activity Classification'!A18&gt;0,'Activity Classification'!A18,"")</f>
        <v/>
      </c>
      <c r="D10" s="24" t="str">
        <f>IF('Activity Classification'!A39&gt;0,'Activity Classification'!A39,"")</f>
        <v/>
      </c>
      <c r="E10" s="24" t="str">
        <f>IF('Activity Classification'!A60&gt;0,'Activity Classification'!A60,"")</f>
        <v/>
      </c>
      <c r="H10" s="12" t="str">
        <f>IF('Activity Classification'!A17&gt;0,'Activity Classification'!A17,"")</f>
        <v/>
      </c>
      <c r="I10" s="12" t="str">
        <f>IF('Activity Classification'!B17&gt;0,'Activity Classification'!B17,"")</f>
        <v/>
      </c>
    </row>
    <row r="11" spans="1:9" x14ac:dyDescent="0.2">
      <c r="C11" s="24" t="str">
        <f>IF('Activity Classification'!A19&gt;0,'Activity Classification'!A19,"")</f>
        <v/>
      </c>
      <c r="D11" s="24" t="str">
        <f>IF('Activity Classification'!A40&gt;0,'Activity Classification'!A40,"")</f>
        <v/>
      </c>
      <c r="E11" s="24" t="str">
        <f>IF('Activity Classification'!A61&gt;0,'Activity Classification'!A61,"")</f>
        <v/>
      </c>
      <c r="H11" s="12" t="str">
        <f>IF('Activity Classification'!A18&gt;0,'Activity Classification'!A18,"")</f>
        <v/>
      </c>
      <c r="I11" s="12" t="str">
        <f>IF('Activity Classification'!B18&gt;0,'Activity Classification'!B18,"")</f>
        <v/>
      </c>
    </row>
    <row r="12" spans="1:9" ht="30" x14ac:dyDescent="0.25">
      <c r="A12" s="86" t="s">
        <v>516</v>
      </c>
      <c r="C12" s="24" t="str">
        <f>IF('Activity Classification'!A20&gt;0,'Activity Classification'!A20,"")</f>
        <v/>
      </c>
      <c r="D12" s="24" t="str">
        <f>IF('Activity Classification'!A41&gt;0,'Activity Classification'!A41,"")</f>
        <v/>
      </c>
      <c r="E12" s="24" t="str">
        <f>IF('Activity Classification'!A62&gt;0,'Activity Classification'!A62,"")</f>
        <v/>
      </c>
      <c r="H12" s="12" t="str">
        <f>IF('Activity Classification'!A19&gt;0,'Activity Classification'!A19,"")</f>
        <v/>
      </c>
      <c r="I12" s="12" t="str">
        <f>IF('Activity Classification'!B19&gt;0,'Activity Classification'!B19,"")</f>
        <v/>
      </c>
    </row>
    <row r="13" spans="1:9" ht="42.75" x14ac:dyDescent="0.2">
      <c r="A13" s="21" t="s">
        <v>518</v>
      </c>
      <c r="C13" s="24" t="str">
        <f>IF('Activity Classification'!A21&gt;0,'Activity Classification'!A21,"")</f>
        <v/>
      </c>
      <c r="D13" s="24" t="str">
        <f>IF('Activity Classification'!A42&gt;0,'Activity Classification'!A42,"")</f>
        <v/>
      </c>
      <c r="E13" s="24" t="str">
        <f>IF('Activity Classification'!A63&gt;0,'Activity Classification'!A63,"")</f>
        <v/>
      </c>
      <c r="H13" s="12" t="str">
        <f>IF('Activity Classification'!A20&gt;0,'Activity Classification'!A20,"")</f>
        <v/>
      </c>
      <c r="I13" s="12" t="str">
        <f>IF('Activity Classification'!B20&gt;0,'Activity Classification'!B20,"")</f>
        <v/>
      </c>
    </row>
    <row r="14" spans="1:9" ht="85.5" x14ac:dyDescent="0.2">
      <c r="A14" s="21" t="s">
        <v>519</v>
      </c>
      <c r="C14" s="24" t="str">
        <f>IF('Activity Classification'!A22&gt;0,'Activity Classification'!A22,"")</f>
        <v/>
      </c>
      <c r="D14" s="24" t="str">
        <f>IF('Activity Classification'!A43&gt;0,'Activity Classification'!A43,"")</f>
        <v/>
      </c>
      <c r="E14" s="24" t="str">
        <f>IF('Activity Classification'!A64&gt;0,'Activity Classification'!A64,"")</f>
        <v/>
      </c>
      <c r="H14" s="12" t="str">
        <f>IF('Activity Classification'!A21&gt;0,'Activity Classification'!A21,"")</f>
        <v/>
      </c>
      <c r="I14" s="12" t="str">
        <f>IF('Activity Classification'!B21&gt;0,'Activity Classification'!B21,"")</f>
        <v/>
      </c>
    </row>
    <row r="15" spans="1:9" x14ac:dyDescent="0.2">
      <c r="C15" s="24" t="str">
        <f>IF('Activity Classification'!A23&gt;0,'Activity Classification'!A23,"")</f>
        <v/>
      </c>
      <c r="D15" s="24" t="str">
        <f>IF('Activity Classification'!A44&gt;0,'Activity Classification'!A44,"")</f>
        <v/>
      </c>
      <c r="E15" s="24" t="str">
        <f>IF('Activity Classification'!A65&gt;0,'Activity Classification'!A65,"")</f>
        <v/>
      </c>
      <c r="H15" s="12" t="str">
        <f>IF('Activity Classification'!A22&gt;0,'Activity Classification'!A22,"")</f>
        <v/>
      </c>
      <c r="I15" s="12" t="str">
        <f>IF('Activity Classification'!B22&gt;0,'Activity Classification'!B22,"")</f>
        <v/>
      </c>
    </row>
    <row r="16" spans="1:9" x14ac:dyDescent="0.2">
      <c r="C16" s="24" t="str">
        <f>IF('Activity Classification'!A24&gt;0,'Activity Classification'!A24,"")</f>
        <v/>
      </c>
      <c r="D16" s="24" t="str">
        <f>IF('Activity Classification'!A45&gt;0,'Activity Classification'!A45,"")</f>
        <v/>
      </c>
      <c r="E16" s="24" t="str">
        <f>IF('Activity Classification'!A66&gt;0,'Activity Classification'!A66,"")</f>
        <v/>
      </c>
      <c r="H16" s="12" t="str">
        <f>IF('Activity Classification'!A23&gt;0,'Activity Classification'!A23,"")</f>
        <v/>
      </c>
      <c r="I16" s="12" t="str">
        <f>IF('Activity Classification'!B23&gt;0,'Activity Classification'!B23,"")</f>
        <v/>
      </c>
    </row>
    <row r="17" spans="3:9" x14ac:dyDescent="0.2">
      <c r="C17" s="24" t="str">
        <f>IF('Activity Classification'!A25&gt;0,'Activity Classification'!A25,"")</f>
        <v/>
      </c>
      <c r="D17" s="24" t="str">
        <f>IF('Activity Classification'!A46&gt;0,'Activity Classification'!A46,"")</f>
        <v/>
      </c>
      <c r="E17" s="24" t="str">
        <f>IF('Activity Classification'!A67&gt;0,'Activity Classification'!A67,"")</f>
        <v/>
      </c>
      <c r="H17" s="12" t="str">
        <f>IF('Activity Classification'!A24&gt;0,'Activity Classification'!A24,"")</f>
        <v/>
      </c>
      <c r="I17" s="12" t="str">
        <f>IF('Activity Classification'!B24&gt;0,'Activity Classification'!B24,"")</f>
        <v/>
      </c>
    </row>
    <row r="18" spans="3:9" x14ac:dyDescent="0.2">
      <c r="C18" s="24" t="str">
        <f>IF('Activity Classification'!A26&gt;0,'Activity Classification'!A26,"")</f>
        <v/>
      </c>
      <c r="D18" s="24" t="str">
        <f>IF('Activity Classification'!A47&gt;0,'Activity Classification'!A47,"")</f>
        <v/>
      </c>
      <c r="E18" s="24" t="str">
        <f>IF('Activity Classification'!A68&gt;0,'Activity Classification'!A68,"")</f>
        <v/>
      </c>
      <c r="H18" s="12" t="str">
        <f>IF('Activity Classification'!A25&gt;0,'Activity Classification'!A25,"")</f>
        <v/>
      </c>
      <c r="I18" s="12" t="str">
        <f>IF('Activity Classification'!B25&gt;0,'Activity Classification'!B25,"")</f>
        <v/>
      </c>
    </row>
    <row r="19" spans="3:9" x14ac:dyDescent="0.2">
      <c r="C19" s="24" t="str">
        <f>IF('Activity Classification'!A27&gt;0,'Activity Classification'!A27,"")</f>
        <v/>
      </c>
      <c r="D19" s="24" t="str">
        <f>IF('Activity Classification'!A48&gt;0,'Activity Classification'!A48,"")</f>
        <v/>
      </c>
      <c r="E19" s="24" t="str">
        <f>IF('Activity Classification'!A69&gt;0,'Activity Classification'!A69,"")</f>
        <v/>
      </c>
      <c r="H19" s="12" t="str">
        <f>IF('Activity Classification'!A26&gt;0,'Activity Classification'!A26,"")</f>
        <v/>
      </c>
      <c r="I19" s="12" t="str">
        <f>IF('Activity Classification'!B26&gt;0,'Activity Classification'!B26,"")</f>
        <v/>
      </c>
    </row>
    <row r="20" spans="3:9" x14ac:dyDescent="0.2">
      <c r="C20" s="24" t="str">
        <f>IF('Activity Classification'!A28&gt;0,'Activity Classification'!A28,"")</f>
        <v/>
      </c>
      <c r="D20" s="24" t="str">
        <f>IF('Activity Classification'!A49&gt;0,'Activity Classification'!A49,"")</f>
        <v/>
      </c>
      <c r="E20" s="24" t="str">
        <f>IF('Activity Classification'!A70&gt;0,'Activity Classification'!A70,"")</f>
        <v/>
      </c>
      <c r="H20" s="12" t="str">
        <f>IF('Activity Classification'!A27&gt;0,'Activity Classification'!A27,"")</f>
        <v/>
      </c>
      <c r="I20" s="12" t="str">
        <f>IF('Activity Classification'!B27&gt;0,'Activity Classification'!B27,"")</f>
        <v/>
      </c>
    </row>
    <row r="21" spans="3:9" x14ac:dyDescent="0.2">
      <c r="C21" s="24" t="str">
        <f>IF('Activity Classification'!A29&gt;0,'Activity Classification'!A29,"")</f>
        <v/>
      </c>
      <c r="D21" s="24" t="str">
        <f>IF('Activity Classification'!A50&gt;0,'Activity Classification'!A50,"")</f>
        <v/>
      </c>
      <c r="E21" s="24" t="str">
        <f>IF('Activity Classification'!A71&gt;0,'Activity Classification'!A71,"")</f>
        <v/>
      </c>
      <c r="H21" s="12" t="str">
        <f>IF('Activity Classification'!A28&gt;0,'Activity Classification'!A28,"")</f>
        <v/>
      </c>
      <c r="I21" s="12" t="str">
        <f>IF('Activity Classification'!B28&gt;0,'Activity Classification'!B28,"")</f>
        <v/>
      </c>
    </row>
    <row r="22" spans="3:9" x14ac:dyDescent="0.2">
      <c r="C22" s="24" t="str">
        <f>IF('Activity Classification'!A30&gt;0,'Activity Classification'!A30,"")</f>
        <v/>
      </c>
      <c r="D22" s="24" t="str">
        <f>IF('Activity Classification'!A51&gt;0,'Activity Classification'!A51,"")</f>
        <v/>
      </c>
      <c r="E22" s="24" t="str">
        <f>IF('Activity Classification'!A72&gt;0,'Activity Classification'!A72,"")</f>
        <v/>
      </c>
      <c r="H22" s="12" t="str">
        <f>IF('Activity Classification'!A29&gt;0,'Activity Classification'!A29,"")</f>
        <v/>
      </c>
      <c r="I22" s="12" t="str">
        <f>IF('Activity Classification'!B29&gt;0,'Activity Classification'!B29,"")</f>
        <v/>
      </c>
    </row>
    <row r="23" spans="3:9" ht="15" x14ac:dyDescent="0.25">
      <c r="C23" s="24"/>
      <c r="D23" s="15"/>
      <c r="H23" s="12" t="str">
        <f>IF('Activity Classification'!A30&gt;0,'Activity Classification'!A30,"")</f>
        <v/>
      </c>
      <c r="I23" s="12" t="str">
        <f>IF('Activity Classification'!B30&gt;0,'Activity Classification'!B30,"")</f>
        <v/>
      </c>
    </row>
    <row r="24" spans="3:9" ht="57" x14ac:dyDescent="0.2">
      <c r="C24" s="24"/>
      <c r="H24" s="12" t="str">
        <f>'Activity Classification'!A31</f>
        <v>Medium priority 
(select from dropdown)</v>
      </c>
      <c r="I24" s="12" t="str">
        <f>'Activity Classification'!B31</f>
        <v>Medium priority              
(select from dropdown)</v>
      </c>
    </row>
    <row r="25" spans="3:9" x14ac:dyDescent="0.2">
      <c r="H25" s="12"/>
      <c r="I25" s="12"/>
    </row>
    <row r="26" spans="3:9" ht="28.5" x14ac:dyDescent="0.2">
      <c r="H26" s="21" t="s">
        <v>212</v>
      </c>
      <c r="I26" s="21" t="s">
        <v>212</v>
      </c>
    </row>
    <row r="27" spans="3:9" x14ac:dyDescent="0.2">
      <c r="H27" s="12" t="str">
        <f>IF('Activity Classification'!A32&gt;0,'Activity Classification'!A32,"")</f>
        <v/>
      </c>
      <c r="I27" s="12" t="str">
        <f>IF('Activity Classification'!B32&gt;0,'Activity Classification'!B32,"")</f>
        <v/>
      </c>
    </row>
    <row r="28" spans="3:9" x14ac:dyDescent="0.2">
      <c r="H28" s="12" t="str">
        <f>IF('Activity Classification'!A33&gt;0,'Activity Classification'!A33,"")</f>
        <v/>
      </c>
      <c r="I28" s="12" t="str">
        <f>IF('Activity Classification'!B33&gt;0,'Activity Classification'!B33,"")</f>
        <v/>
      </c>
    </row>
    <row r="29" spans="3:9" x14ac:dyDescent="0.2">
      <c r="H29" s="12" t="str">
        <f>IF('Activity Classification'!A34&gt;0,'Activity Classification'!A34,"")</f>
        <v/>
      </c>
      <c r="I29" s="12" t="str">
        <f>IF('Activity Classification'!B34&gt;0,'Activity Classification'!B34,"")</f>
        <v/>
      </c>
    </row>
    <row r="30" spans="3:9" x14ac:dyDescent="0.2">
      <c r="H30" s="12" t="str">
        <f>IF('Activity Classification'!A35&gt;0,'Activity Classification'!A35,"")</f>
        <v/>
      </c>
      <c r="I30" s="12" t="str">
        <f>IF('Activity Classification'!B35&gt;0,'Activity Classification'!B35,"")</f>
        <v/>
      </c>
    </row>
    <row r="31" spans="3:9" x14ac:dyDescent="0.2">
      <c r="H31" s="12" t="str">
        <f>IF('Activity Classification'!A36&gt;0,'Activity Classification'!A36,"")</f>
        <v/>
      </c>
      <c r="I31" s="12" t="str">
        <f>IF('Activity Classification'!B36&gt;0,'Activity Classification'!B36,"")</f>
        <v/>
      </c>
    </row>
    <row r="32" spans="3:9" x14ac:dyDescent="0.2">
      <c r="H32" s="12" t="str">
        <f>IF('Activity Classification'!A37&gt;0,'Activity Classification'!A37,"")</f>
        <v/>
      </c>
      <c r="I32" s="12" t="str">
        <f>IF('Activity Classification'!B37&gt;0,'Activity Classification'!B37,"")</f>
        <v/>
      </c>
    </row>
    <row r="33" spans="8:9" x14ac:dyDescent="0.2">
      <c r="H33" s="12" t="str">
        <f>IF('Activity Classification'!A38&gt;0,'Activity Classification'!A38,"")</f>
        <v/>
      </c>
      <c r="I33" s="12" t="str">
        <f>IF('Activity Classification'!B38&gt;0,'Activity Classification'!B38,"")</f>
        <v/>
      </c>
    </row>
    <row r="34" spans="8:9" x14ac:dyDescent="0.2">
      <c r="H34" s="12" t="str">
        <f>IF('Activity Classification'!A39&gt;0,'Activity Classification'!A39,"")</f>
        <v/>
      </c>
      <c r="I34" s="12" t="str">
        <f>IF('Activity Classification'!B39&gt;0,'Activity Classification'!B39,"")</f>
        <v/>
      </c>
    </row>
    <row r="35" spans="8:9" x14ac:dyDescent="0.2">
      <c r="H35" s="12" t="str">
        <f>IF('Activity Classification'!A40&gt;0,'Activity Classification'!A40,"")</f>
        <v/>
      </c>
      <c r="I35" s="12" t="str">
        <f>IF('Activity Classification'!B40&gt;0,'Activity Classification'!B40,"")</f>
        <v/>
      </c>
    </row>
    <row r="36" spans="8:9" x14ac:dyDescent="0.2">
      <c r="H36" s="12" t="str">
        <f>IF('Activity Classification'!A41&gt;0,'Activity Classification'!A41,"")</f>
        <v/>
      </c>
      <c r="I36" s="12" t="str">
        <f>IF('Activity Classification'!B41&gt;0,'Activity Classification'!B41,"")</f>
        <v/>
      </c>
    </row>
    <row r="37" spans="8:9" x14ac:dyDescent="0.2">
      <c r="H37" s="12" t="str">
        <f>IF('Activity Classification'!A42&gt;0,'Activity Classification'!A42,"")</f>
        <v/>
      </c>
      <c r="I37" s="12" t="str">
        <f>IF('Activity Classification'!B42&gt;0,'Activity Classification'!B42,"")</f>
        <v/>
      </c>
    </row>
    <row r="38" spans="8:9" x14ac:dyDescent="0.2">
      <c r="H38" s="12" t="str">
        <f>IF('Activity Classification'!A43&gt;0,'Activity Classification'!A43,"")</f>
        <v/>
      </c>
      <c r="I38" s="12" t="str">
        <f>IF('Activity Classification'!B43&gt;0,'Activity Classification'!B43,"")</f>
        <v/>
      </c>
    </row>
    <row r="39" spans="8:9" x14ac:dyDescent="0.2">
      <c r="H39" s="12" t="str">
        <f>IF('Activity Classification'!A44&gt;0,'Activity Classification'!A44,"")</f>
        <v/>
      </c>
      <c r="I39" s="12" t="str">
        <f>IF('Activity Classification'!B44&gt;0,'Activity Classification'!B44,"")</f>
        <v/>
      </c>
    </row>
    <row r="40" spans="8:9" x14ac:dyDescent="0.2">
      <c r="H40" s="12" t="str">
        <f>IF('Activity Classification'!A45&gt;0,'Activity Classification'!A45,"")</f>
        <v/>
      </c>
      <c r="I40" s="12" t="str">
        <f>IF('Activity Classification'!B45&gt;0,'Activity Classification'!B45,"")</f>
        <v/>
      </c>
    </row>
    <row r="41" spans="8:9" x14ac:dyDescent="0.2">
      <c r="H41" s="12" t="str">
        <f>IF('Activity Classification'!A46&gt;0,'Activity Classification'!A46,"")</f>
        <v/>
      </c>
      <c r="I41" s="12" t="str">
        <f>IF('Activity Classification'!B46&gt;0,'Activity Classification'!B46,"")</f>
        <v/>
      </c>
    </row>
    <row r="42" spans="8:9" x14ac:dyDescent="0.2">
      <c r="H42" s="12" t="str">
        <f>IF('Activity Classification'!A47&gt;0,'Activity Classification'!A47,"")</f>
        <v/>
      </c>
      <c r="I42" s="12" t="str">
        <f>IF('Activity Classification'!B47&gt;0,'Activity Classification'!B47,"")</f>
        <v/>
      </c>
    </row>
    <row r="43" spans="8:9" x14ac:dyDescent="0.2">
      <c r="H43" s="12" t="str">
        <f>IF('Activity Classification'!A48&gt;0,'Activity Classification'!A48,"")</f>
        <v/>
      </c>
      <c r="I43" s="12" t="str">
        <f>IF('Activity Classification'!B48&gt;0,'Activity Classification'!B48,"")</f>
        <v/>
      </c>
    </row>
    <row r="44" spans="8:9" x14ac:dyDescent="0.2">
      <c r="H44" s="12" t="str">
        <f>IF('Activity Classification'!A49&gt;0,'Activity Classification'!A49,"")</f>
        <v/>
      </c>
      <c r="I44" s="12" t="str">
        <f>IF('Activity Classification'!B49&gt;0,'Activity Classification'!B49,"")</f>
        <v/>
      </c>
    </row>
    <row r="45" spans="8:9" x14ac:dyDescent="0.2">
      <c r="H45" s="12" t="str">
        <f>IF('Activity Classification'!A50&gt;0,'Activity Classification'!A50,"")</f>
        <v/>
      </c>
      <c r="I45" s="12" t="str">
        <f>IF('Activity Classification'!B50&gt;0,'Activity Classification'!B50,"")</f>
        <v/>
      </c>
    </row>
    <row r="46" spans="8:9" x14ac:dyDescent="0.2">
      <c r="H46" s="12" t="str">
        <f>IF('Activity Classification'!A51&gt;0,'Activity Classification'!A51,"")</f>
        <v/>
      </c>
      <c r="I46" s="12" t="str">
        <f>IF('Activity Classification'!B51&gt;0,'Activity Classification'!B51,"")</f>
        <v/>
      </c>
    </row>
    <row r="47" spans="8:9" ht="42.75" x14ac:dyDescent="0.2">
      <c r="H47" s="12" t="str">
        <f>'Activity Classification'!A52</f>
        <v>Low priority 
(select from dropdown)</v>
      </c>
      <c r="I47" s="12" t="str">
        <f>'Activity Classification'!B52</f>
        <v>Low priority        
(select from dropdown)</v>
      </c>
    </row>
    <row r="48" spans="8:9" x14ac:dyDescent="0.2">
      <c r="H48" s="12"/>
      <c r="I48" s="12"/>
    </row>
    <row r="49" spans="8:9" ht="28.5" x14ac:dyDescent="0.2">
      <c r="H49" s="21" t="s">
        <v>293</v>
      </c>
      <c r="I49" s="21" t="s">
        <v>293</v>
      </c>
    </row>
    <row r="50" spans="8:9" x14ac:dyDescent="0.2">
      <c r="H50" s="12" t="str">
        <f>IF('Activity Classification'!A53&gt;0,'Activity Classification'!A53,"")</f>
        <v/>
      </c>
      <c r="I50" s="12" t="str">
        <f>IF('Activity Classification'!B53&gt;0,'Activity Classification'!B53,"")</f>
        <v/>
      </c>
    </row>
    <row r="51" spans="8:9" x14ac:dyDescent="0.2">
      <c r="H51" s="12" t="str">
        <f>IF('Activity Classification'!A54&gt;0,'Activity Classification'!A54,"")</f>
        <v/>
      </c>
      <c r="I51" s="12" t="str">
        <f>IF('Activity Classification'!B54&gt;0,'Activity Classification'!B54,"")</f>
        <v/>
      </c>
    </row>
    <row r="52" spans="8:9" x14ac:dyDescent="0.2">
      <c r="H52" s="12" t="str">
        <f>IF('Activity Classification'!A55&gt;0,'Activity Classification'!A55,"")</f>
        <v/>
      </c>
      <c r="I52" s="12" t="str">
        <f>IF('Activity Classification'!B55&gt;0,'Activity Classification'!B55,"")</f>
        <v/>
      </c>
    </row>
    <row r="53" spans="8:9" x14ac:dyDescent="0.2">
      <c r="H53" s="12" t="str">
        <f>IF('Activity Classification'!A56&gt;0,'Activity Classification'!A56,"")</f>
        <v/>
      </c>
      <c r="I53" s="12" t="str">
        <f>IF('Activity Classification'!B56&gt;0,'Activity Classification'!B56,"")</f>
        <v/>
      </c>
    </row>
    <row r="54" spans="8:9" x14ac:dyDescent="0.2">
      <c r="H54" s="12" t="str">
        <f>IF('Activity Classification'!A57&gt;0,'Activity Classification'!A57,"")</f>
        <v/>
      </c>
      <c r="I54" s="12" t="str">
        <f>IF('Activity Classification'!B57&gt;0,'Activity Classification'!B57,"")</f>
        <v/>
      </c>
    </row>
    <row r="55" spans="8:9" x14ac:dyDescent="0.2">
      <c r="H55" s="12" t="str">
        <f>IF('Activity Classification'!A58&gt;0,'Activity Classification'!A58,"")</f>
        <v/>
      </c>
      <c r="I55" s="12" t="str">
        <f>IF('Activity Classification'!B58&gt;0,'Activity Classification'!B58,"")</f>
        <v/>
      </c>
    </row>
    <row r="56" spans="8:9" x14ac:dyDescent="0.2">
      <c r="H56" s="12" t="str">
        <f>IF('Activity Classification'!A59&gt;0,'Activity Classification'!A59,"")</f>
        <v/>
      </c>
      <c r="I56" s="12" t="str">
        <f>IF('Activity Classification'!B59&gt;0,'Activity Classification'!B59,"")</f>
        <v/>
      </c>
    </row>
    <row r="57" spans="8:9" x14ac:dyDescent="0.2">
      <c r="H57" s="12" t="str">
        <f>IF('Activity Classification'!A60&gt;0,'Activity Classification'!A60,"")</f>
        <v/>
      </c>
      <c r="I57" s="12" t="str">
        <f>IF('Activity Classification'!B60&gt;0,'Activity Classification'!B60,"")</f>
        <v/>
      </c>
    </row>
    <row r="58" spans="8:9" x14ac:dyDescent="0.2">
      <c r="H58" s="12" t="str">
        <f>IF('Activity Classification'!A61&gt;0,'Activity Classification'!A61,"")</f>
        <v/>
      </c>
      <c r="I58" s="12" t="str">
        <f>IF('Activity Classification'!B61&gt;0,'Activity Classification'!B61,"")</f>
        <v/>
      </c>
    </row>
    <row r="59" spans="8:9" x14ac:dyDescent="0.2">
      <c r="H59" s="12" t="str">
        <f>IF('Activity Classification'!A62&gt;0,'Activity Classification'!A62,"")</f>
        <v/>
      </c>
      <c r="I59" s="12" t="str">
        <f>IF('Activity Classification'!B62&gt;0,'Activity Classification'!B62,"")</f>
        <v/>
      </c>
    </row>
    <row r="60" spans="8:9" x14ac:dyDescent="0.2">
      <c r="H60" s="12" t="str">
        <f>IF('Activity Classification'!A63&gt;0,'Activity Classification'!A63,"")</f>
        <v/>
      </c>
      <c r="I60" s="12" t="str">
        <f>IF('Activity Classification'!B63&gt;0,'Activity Classification'!B63,"")</f>
        <v/>
      </c>
    </row>
    <row r="61" spans="8:9" x14ac:dyDescent="0.2">
      <c r="H61" s="12" t="str">
        <f>IF('Activity Classification'!A64&gt;0,'Activity Classification'!A64,"")</f>
        <v/>
      </c>
      <c r="I61" s="12" t="str">
        <f>IF('Activity Classification'!B64&gt;0,'Activity Classification'!B64,"")</f>
        <v/>
      </c>
    </row>
    <row r="62" spans="8:9" x14ac:dyDescent="0.2">
      <c r="H62" s="12" t="str">
        <f>IF('Activity Classification'!A65&gt;0,'Activity Classification'!A65,"")</f>
        <v/>
      </c>
      <c r="I62" s="12" t="str">
        <f>IF('Activity Classification'!B65&gt;0,'Activity Classification'!B65,"")</f>
        <v/>
      </c>
    </row>
    <row r="63" spans="8:9" x14ac:dyDescent="0.2">
      <c r="H63" s="12" t="str">
        <f>IF('Activity Classification'!A66&gt;0,'Activity Classification'!A66,"")</f>
        <v/>
      </c>
      <c r="I63" s="12" t="str">
        <f>IF('Activity Classification'!B66&gt;0,'Activity Classification'!B66,"")</f>
        <v/>
      </c>
    </row>
    <row r="64" spans="8:9" x14ac:dyDescent="0.2">
      <c r="H64" s="12" t="str">
        <f>IF('Activity Classification'!A67&gt;0,'Activity Classification'!A67,"")</f>
        <v/>
      </c>
      <c r="I64" s="12" t="str">
        <f>IF('Activity Classification'!B67&gt;0,'Activity Classification'!B67,"")</f>
        <v/>
      </c>
    </row>
    <row r="65" spans="8:9" x14ac:dyDescent="0.2">
      <c r="H65" s="12" t="str">
        <f>IF('Activity Classification'!A68&gt;0,'Activity Classification'!A68,"")</f>
        <v/>
      </c>
      <c r="I65" s="12" t="str">
        <f>IF('Activity Classification'!B68&gt;0,'Activity Classification'!B68,"")</f>
        <v/>
      </c>
    </row>
    <row r="66" spans="8:9" x14ac:dyDescent="0.2">
      <c r="H66" s="12" t="str">
        <f>IF('Activity Classification'!A69&gt;0,'Activity Classification'!A69,"")</f>
        <v/>
      </c>
      <c r="I66" s="12" t="str">
        <f>IF('Activity Classification'!B69&gt;0,'Activity Classification'!B69,"")</f>
        <v/>
      </c>
    </row>
    <row r="67" spans="8:9" x14ac:dyDescent="0.2">
      <c r="H67" s="12" t="str">
        <f>IF('Activity Classification'!A70&gt;0,'Activity Classification'!A70,"")</f>
        <v/>
      </c>
      <c r="I67" s="12" t="str">
        <f>IF('Activity Classification'!B70&gt;0,'Activity Classification'!B70,"")</f>
        <v/>
      </c>
    </row>
    <row r="68" spans="8:9" x14ac:dyDescent="0.2">
      <c r="H68" s="12" t="str">
        <f>IF('Activity Classification'!A71&gt;0,'Activity Classification'!A71,"")</f>
        <v/>
      </c>
      <c r="I68" s="12" t="str">
        <f>IF('Activity Classification'!B71&gt;0,'Activity Classification'!B71,"")</f>
        <v/>
      </c>
    </row>
    <row r="69" spans="8:9" x14ac:dyDescent="0.2">
      <c r="H69" s="87" t="str">
        <f>IF('Activity Classification'!A72&gt;0,'Activity Classification'!A72,"")</f>
        <v/>
      </c>
      <c r="I69" s="87" t="str">
        <f>IF('Activity Classification'!B72&gt;0,'Activity Classification'!B72,"")</f>
        <v/>
      </c>
    </row>
    <row r="70" spans="8:9" x14ac:dyDescent="0.2">
      <c r="H70" s="87"/>
      <c r="I70" s="87"/>
    </row>
    <row r="71" spans="8:9" x14ac:dyDescent="0.2">
      <c r="H71" s="87"/>
      <c r="I71" s="87"/>
    </row>
  </sheetData>
  <mergeCells count="1">
    <mergeCell ref="A1:A3"/>
  </mergeCells>
  <phoneticPr fontId="30" type="noConversion"/>
  <pageMargins left="0.7" right="0.7" top="0.75" bottom="0.75" header="0.3" footer="0.3"/>
  <pageSetup orientation="portrait" horizontalDpi="4294967292" verticalDpi="4294967292" r:id="rId1"/>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
  <sheetViews>
    <sheetView workbookViewId="0">
      <selection activeCell="C7" sqref="C7"/>
    </sheetView>
  </sheetViews>
  <sheetFormatPr defaultColWidth="11.42578125" defaultRowHeight="15" x14ac:dyDescent="0.25"/>
  <cols>
    <col min="3" max="3" width="18.42578125" customWidth="1"/>
    <col min="5" max="5" width="15" customWidth="1"/>
  </cols>
  <sheetData>
    <row r="1" spans="2:6" x14ac:dyDescent="0.25">
      <c r="B1" s="16"/>
      <c r="D1" s="56" t="s">
        <v>449</v>
      </c>
      <c r="E1" s="56" t="s">
        <v>450</v>
      </c>
      <c r="F1" s="56" t="s">
        <v>451</v>
      </c>
    </row>
    <row r="2" spans="2:6" x14ac:dyDescent="0.25">
      <c r="B2" s="16"/>
      <c r="D2" s="16"/>
      <c r="E2" s="16"/>
      <c r="F2" s="16"/>
    </row>
    <row r="3" spans="2:6" x14ac:dyDescent="0.25">
      <c r="B3" s="16"/>
      <c r="D3" s="19" t="s">
        <v>208</v>
      </c>
      <c r="E3" s="19" t="s">
        <v>208</v>
      </c>
      <c r="F3" s="19" t="s">
        <v>208</v>
      </c>
    </row>
    <row r="4" spans="2:6" x14ac:dyDescent="0.25">
      <c r="B4" s="16"/>
      <c r="C4" s="16"/>
      <c r="D4" s="16" t="str">
        <f>IF('Activity Classification'!B11&gt;0,'Activity Classification'!B11,"")</f>
        <v>Distribution of methadone or buprenorphine</v>
      </c>
      <c r="E4" s="16" t="str">
        <f>IF('Activity Classification'!B32&gt;0,'Activity Classification'!B32,"")</f>
        <v/>
      </c>
      <c r="F4" s="16" t="str">
        <f>IF('Activity Classification'!B53&gt;0,'Activity Classification'!B53,"")</f>
        <v/>
      </c>
    </row>
    <row r="5" spans="2:6" x14ac:dyDescent="0.25">
      <c r="B5" s="16"/>
      <c r="C5" s="16"/>
      <c r="D5" s="16" t="str">
        <f>IF('Activity Classification'!B12&gt;0,'Activity Classification'!B12,"")</f>
        <v/>
      </c>
      <c r="E5" s="16" t="str">
        <f>IF('Activity Classification'!B33&gt;0,'Activity Classification'!B33,"")</f>
        <v/>
      </c>
      <c r="F5" s="16" t="str">
        <f>IF('Activity Classification'!B54&gt;0,'Activity Classification'!B54,"")</f>
        <v/>
      </c>
    </row>
    <row r="6" spans="2:6" x14ac:dyDescent="0.25">
      <c r="B6" s="16"/>
      <c r="C6" s="16"/>
      <c r="D6" s="16" t="str">
        <f>IF('Activity Classification'!B13&gt;0,'Activity Classification'!B13,"")</f>
        <v/>
      </c>
      <c r="E6" s="16" t="str">
        <f>IF('Activity Classification'!B34&gt;0,'Activity Classification'!B34,"")</f>
        <v/>
      </c>
      <c r="F6" s="16" t="str">
        <f>IF('Activity Classification'!B55&gt;0,'Activity Classification'!B55,"")</f>
        <v/>
      </c>
    </row>
    <row r="7" spans="2:6" x14ac:dyDescent="0.25">
      <c r="B7" s="16"/>
      <c r="C7" s="16"/>
      <c r="D7" s="16" t="str">
        <f>IF('Activity Classification'!B14&gt;0,'Activity Classification'!B14,"")</f>
        <v/>
      </c>
      <c r="E7" s="16" t="str">
        <f>IF('Activity Classification'!B35&gt;0,'Activity Classification'!B35,"")</f>
        <v/>
      </c>
      <c r="F7" s="16" t="str">
        <f>IF('Activity Classification'!B56&gt;0,'Activity Classification'!B56,"")</f>
        <v/>
      </c>
    </row>
    <row r="8" spans="2:6" x14ac:dyDescent="0.25">
      <c r="B8" s="16"/>
      <c r="C8" s="16"/>
      <c r="D8" s="16" t="str">
        <f>IF('Activity Classification'!B15&gt;0,'Activity Classification'!B15,"")</f>
        <v/>
      </c>
      <c r="E8" s="16" t="str">
        <f>IF('Activity Classification'!B36&gt;0,'Activity Classification'!B36,"")</f>
        <v/>
      </c>
      <c r="F8" s="16" t="str">
        <f>IF('Activity Classification'!B57&gt;0,'Activity Classification'!B57,"")</f>
        <v/>
      </c>
    </row>
    <row r="9" spans="2:6" x14ac:dyDescent="0.25">
      <c r="B9" s="16"/>
      <c r="C9" s="16"/>
      <c r="D9" s="16" t="str">
        <f>IF('Activity Classification'!B16&gt;0,'Activity Classification'!B16,"")</f>
        <v/>
      </c>
      <c r="E9" s="16" t="str">
        <f>IF('Activity Classification'!B37&gt;0,'Activity Classification'!B37,"")</f>
        <v/>
      </c>
      <c r="F9" s="16" t="str">
        <f>IF('Activity Classification'!B58&gt;0,'Activity Classification'!B58,"")</f>
        <v/>
      </c>
    </row>
    <row r="10" spans="2:6" x14ac:dyDescent="0.25">
      <c r="B10" s="16"/>
      <c r="C10" s="16"/>
      <c r="D10" s="16" t="str">
        <f>IF('Activity Classification'!B17&gt;0,'Activity Classification'!B17,"")</f>
        <v/>
      </c>
      <c r="E10" s="16" t="str">
        <f>IF('Activity Classification'!B38&gt;0,'Activity Classification'!B38,"")</f>
        <v/>
      </c>
      <c r="F10" s="16" t="str">
        <f>IF('Activity Classification'!B59&gt;0,'Activity Classification'!B59,"")</f>
        <v/>
      </c>
    </row>
    <row r="11" spans="2:6" x14ac:dyDescent="0.25">
      <c r="B11" s="16"/>
      <c r="C11" s="16"/>
      <c r="D11" s="16" t="str">
        <f>IF('Activity Classification'!B18&gt;0,'Activity Classification'!B18,"")</f>
        <v/>
      </c>
      <c r="E11" s="16" t="str">
        <f>IF('Activity Classification'!B39&gt;0,'Activity Classification'!B39,"")</f>
        <v/>
      </c>
      <c r="F11" s="16" t="str">
        <f>IF('Activity Classification'!B60&gt;0,'Activity Classification'!B60,"")</f>
        <v/>
      </c>
    </row>
    <row r="12" spans="2:6" x14ac:dyDescent="0.25">
      <c r="B12" s="16"/>
      <c r="C12" s="16"/>
      <c r="D12" s="16" t="str">
        <f>IF('Activity Classification'!B19&gt;0,'Activity Classification'!B19,"")</f>
        <v/>
      </c>
      <c r="E12" s="16" t="str">
        <f>IF('Activity Classification'!B40&gt;0,'Activity Classification'!B40,"")</f>
        <v/>
      </c>
      <c r="F12" s="16" t="str">
        <f>IF('Activity Classification'!B61&gt;0,'Activity Classification'!B61,"")</f>
        <v/>
      </c>
    </row>
    <row r="13" spans="2:6" x14ac:dyDescent="0.25">
      <c r="B13" s="16"/>
      <c r="C13" s="16"/>
      <c r="D13" s="16" t="str">
        <f>IF('Activity Classification'!B20&gt;0,'Activity Classification'!B20,"")</f>
        <v/>
      </c>
      <c r="E13" s="16" t="str">
        <f>IF('Activity Classification'!B41&gt;0,'Activity Classification'!B41,"")</f>
        <v/>
      </c>
      <c r="F13" s="16" t="str">
        <f>IF('Activity Classification'!B62&gt;0,'Activity Classification'!B62,"")</f>
        <v/>
      </c>
    </row>
    <row r="14" spans="2:6" x14ac:dyDescent="0.25">
      <c r="B14" s="16"/>
      <c r="C14" s="16"/>
      <c r="D14" s="16" t="str">
        <f>IF('Activity Classification'!B21&gt;0,'Activity Classification'!B21,"")</f>
        <v/>
      </c>
      <c r="E14" s="16" t="str">
        <f>IF('Activity Classification'!B42&gt;0,'Activity Classification'!B42,"")</f>
        <v/>
      </c>
      <c r="F14" s="16" t="str">
        <f>IF('Activity Classification'!B63&gt;0,'Activity Classification'!B63,"")</f>
        <v/>
      </c>
    </row>
    <row r="15" spans="2:6" x14ac:dyDescent="0.25">
      <c r="B15" s="16"/>
      <c r="C15" s="16"/>
      <c r="D15" s="16" t="str">
        <f>IF('Activity Classification'!B22&gt;0,'Activity Classification'!B22,"")</f>
        <v/>
      </c>
      <c r="E15" s="16" t="str">
        <f>IF('Activity Classification'!B43&gt;0,'Activity Classification'!B43,"")</f>
        <v/>
      </c>
      <c r="F15" s="16" t="str">
        <f>IF('Activity Classification'!B64&gt;0,'Activity Classification'!B64,"")</f>
        <v/>
      </c>
    </row>
    <row r="16" spans="2:6" x14ac:dyDescent="0.25">
      <c r="B16" s="16"/>
      <c r="C16" s="16"/>
      <c r="D16" s="16" t="str">
        <f>IF('Activity Classification'!B23&gt;0,'Activity Classification'!B23,"")</f>
        <v/>
      </c>
      <c r="E16" s="16" t="str">
        <f>IF('Activity Classification'!B44&gt;0,'Activity Classification'!B44,"")</f>
        <v/>
      </c>
      <c r="F16" s="16" t="str">
        <f>IF('Activity Classification'!B65&gt;0,'Activity Classification'!B65,"")</f>
        <v/>
      </c>
    </row>
    <row r="17" spans="2:6" x14ac:dyDescent="0.25">
      <c r="B17" s="16"/>
      <c r="C17" s="16"/>
      <c r="D17" s="16" t="str">
        <f>IF('Activity Classification'!B24&gt;0,'Activity Classification'!B24,"")</f>
        <v/>
      </c>
      <c r="E17" s="16" t="str">
        <f>IF('Activity Classification'!B45&gt;0,'Activity Classification'!B45,"")</f>
        <v/>
      </c>
      <c r="F17" s="16" t="str">
        <f>IF('Activity Classification'!B66&gt;0,'Activity Classification'!B66,"")</f>
        <v/>
      </c>
    </row>
    <row r="18" spans="2:6" x14ac:dyDescent="0.25">
      <c r="B18" s="16"/>
      <c r="C18" s="16"/>
      <c r="D18" s="16" t="str">
        <f>IF('Activity Classification'!B25&gt;0,'Activity Classification'!B25,"")</f>
        <v/>
      </c>
      <c r="E18" s="16" t="str">
        <f>IF('Activity Classification'!B46&gt;0,'Activity Classification'!B46,"")</f>
        <v/>
      </c>
      <c r="F18" s="16" t="str">
        <f>IF('Activity Classification'!B67&gt;0,'Activity Classification'!B67,"")</f>
        <v/>
      </c>
    </row>
    <row r="19" spans="2:6" x14ac:dyDescent="0.25">
      <c r="B19" s="16"/>
      <c r="C19" s="16"/>
      <c r="D19" s="16" t="str">
        <f>IF('Activity Classification'!B26&gt;0,'Activity Classification'!B26,"")</f>
        <v/>
      </c>
      <c r="E19" s="16" t="str">
        <f>IF('Activity Classification'!B47&gt;0,'Activity Classification'!B47,"")</f>
        <v/>
      </c>
      <c r="F19" s="16" t="str">
        <f>IF('Activity Classification'!B68&gt;0,'Activity Classification'!B68,"")</f>
        <v/>
      </c>
    </row>
    <row r="20" spans="2:6" x14ac:dyDescent="0.25">
      <c r="B20" s="16"/>
      <c r="C20" s="16"/>
      <c r="D20" s="16" t="str">
        <f>IF('Activity Classification'!B27&gt;0,'Activity Classification'!B27,"")</f>
        <v/>
      </c>
      <c r="E20" s="16" t="str">
        <f>IF('Activity Classification'!B48&gt;0,'Activity Classification'!B48,"")</f>
        <v/>
      </c>
      <c r="F20" s="16" t="str">
        <f>IF('Activity Classification'!B69&gt;0,'Activity Classification'!B69,"")</f>
        <v/>
      </c>
    </row>
    <row r="21" spans="2:6" x14ac:dyDescent="0.25">
      <c r="B21" s="16"/>
      <c r="C21" s="16"/>
      <c r="D21" s="16" t="str">
        <f>IF('Activity Classification'!B28&gt;0,'Activity Classification'!B28,"")</f>
        <v/>
      </c>
      <c r="E21" s="16" t="str">
        <f>IF('Activity Classification'!B49&gt;0,'Activity Classification'!B49,"")</f>
        <v/>
      </c>
      <c r="F21" s="16" t="str">
        <f>IF('Activity Classification'!B70&gt;0,'Activity Classification'!B70,"")</f>
        <v/>
      </c>
    </row>
    <row r="22" spans="2:6" x14ac:dyDescent="0.25">
      <c r="D22" s="16" t="str">
        <f>IF('Activity Classification'!B29&gt;0,'Activity Classification'!B29,"")</f>
        <v/>
      </c>
      <c r="E22" s="16" t="str">
        <f>IF('Activity Classification'!B50&gt;0,'Activity Classification'!B50,"")</f>
        <v/>
      </c>
      <c r="F22" s="16" t="str">
        <f>IF('Activity Classification'!B71&gt;0,'Activity Classification'!B71,"")</f>
        <v/>
      </c>
    </row>
    <row r="23" spans="2:6" x14ac:dyDescent="0.25">
      <c r="D23" s="16" t="str">
        <f>IF('Activity Classification'!B30&gt;0,'Activity Classification'!B30,"")</f>
        <v/>
      </c>
      <c r="E23" s="16" t="str">
        <f>IF('Activity Classification'!B51&gt;0,'Activity Classification'!B51,"")</f>
        <v/>
      </c>
      <c r="F23" s="16" t="str">
        <f>IF('Activity Classification'!B72&gt;0,'Activity Classification'!B72,"")</f>
        <v/>
      </c>
    </row>
  </sheetData>
  <phoneticPr fontId="30" type="noConversion"/>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H31"/>
  <sheetViews>
    <sheetView showGridLines="0" topLeftCell="A2" zoomScale="90" zoomScaleNormal="90" zoomScalePageLayoutView="90" workbookViewId="0">
      <selection activeCell="K19" sqref="K19"/>
    </sheetView>
  </sheetViews>
  <sheetFormatPr defaultColWidth="8.85546875" defaultRowHeight="14.25" x14ac:dyDescent="0.2"/>
  <cols>
    <col min="1" max="1" width="40.7109375" style="6" customWidth="1"/>
    <col min="2" max="2" width="14" style="6" hidden="1" customWidth="1"/>
    <col min="3" max="3" width="12.7109375" style="6" hidden="1" customWidth="1"/>
    <col min="4" max="5" width="40.7109375" style="6" customWidth="1"/>
    <col min="6" max="6" width="16.7109375" style="6" hidden="1" customWidth="1"/>
    <col min="7" max="7" width="14" style="6" hidden="1" customWidth="1"/>
    <col min="8" max="8" width="40.7109375" style="6" customWidth="1"/>
    <col min="9" max="16384" width="8.85546875" style="6"/>
  </cols>
  <sheetData>
    <row r="1" spans="1:8" s="4" customFormat="1" ht="20.25" x14ac:dyDescent="0.3">
      <c r="A1" s="3" t="s">
        <v>189</v>
      </c>
      <c r="B1" s="3"/>
      <c r="C1" s="3"/>
      <c r="D1" s="3"/>
      <c r="E1" s="3"/>
    </row>
    <row r="2" spans="1:8" s="4" customFormat="1" ht="18.75" x14ac:dyDescent="0.3">
      <c r="A2" s="5" t="s">
        <v>190</v>
      </c>
      <c r="B2" s="5"/>
      <c r="C2" s="5"/>
      <c r="D2" s="5"/>
      <c r="E2" s="5"/>
    </row>
    <row r="3" spans="1:8" ht="18.75" x14ac:dyDescent="0.3">
      <c r="A3" s="84"/>
      <c r="B3" s="84"/>
      <c r="C3" s="84"/>
      <c r="D3" s="84"/>
      <c r="E3" s="84"/>
    </row>
    <row r="4" spans="1:8" ht="23.25" x14ac:dyDescent="0.35">
      <c r="A4" s="206" t="s">
        <v>191</v>
      </c>
      <c r="B4" s="207"/>
      <c r="C4" s="207"/>
      <c r="D4" s="208"/>
      <c r="E4" s="209" t="s">
        <v>192</v>
      </c>
      <c r="F4" s="210"/>
      <c r="G4" s="210"/>
      <c r="H4" s="211"/>
    </row>
    <row r="5" spans="1:8" ht="33" x14ac:dyDescent="0.25">
      <c r="A5" s="71" t="s">
        <v>408</v>
      </c>
      <c r="B5" s="7"/>
      <c r="C5" s="7"/>
      <c r="D5" s="7" t="s">
        <v>193</v>
      </c>
      <c r="E5" s="85" t="s">
        <v>409</v>
      </c>
      <c r="F5" s="8"/>
      <c r="G5" s="8"/>
      <c r="H5" s="8" t="s">
        <v>193</v>
      </c>
    </row>
    <row r="6" spans="1:8" ht="18" hidden="1" x14ac:dyDescent="0.25">
      <c r="A6" s="7"/>
      <c r="B6" s="7"/>
      <c r="C6" s="7"/>
      <c r="D6" s="7"/>
      <c r="E6" s="8"/>
      <c r="F6" s="8"/>
      <c r="G6" s="8"/>
      <c r="H6" s="8"/>
    </row>
    <row r="7" spans="1:8" s="16" customFormat="1" ht="84.75" customHeight="1" x14ac:dyDescent="0.2">
      <c r="A7" s="64" t="s">
        <v>396</v>
      </c>
      <c r="B7" s="81" t="s">
        <v>521</v>
      </c>
      <c r="C7" s="81" t="str">
        <f t="shared" ref="C7" si="0">IF(ROW(A7)-ROW(A$7)+1&gt;COUNT(B$7:B$16),"",
 INDEX(A:A,SMALL(B$7:B$16,1+ROW(A7)-ROW(A$7))))</f>
        <v/>
      </c>
      <c r="D7" s="62" t="s">
        <v>572</v>
      </c>
      <c r="E7" s="64" t="s">
        <v>522</v>
      </c>
      <c r="F7" s="81" t="s">
        <v>523</v>
      </c>
      <c r="G7" s="81" t="str">
        <f>IF(ROW(E7)-ROW(E$7)+1&gt;COUNT(F$7:F$16),"",
 INDEX(E:E,SMALL(F$7:F$16,1+ROW(E7)-ROW(E$7))))</f>
        <v/>
      </c>
      <c r="H7" s="62" t="s">
        <v>523</v>
      </c>
    </row>
    <row r="8" spans="1:8" s="16" customFormat="1" ht="75" customHeight="1" x14ac:dyDescent="0.2">
      <c r="A8" s="64" t="s">
        <v>195</v>
      </c>
      <c r="B8" s="81" t="s">
        <v>524</v>
      </c>
      <c r="C8" s="81" t="e">
        <v>#REF!</v>
      </c>
      <c r="D8" s="62" t="s">
        <v>524</v>
      </c>
      <c r="E8" s="64" t="s">
        <v>525</v>
      </c>
      <c r="F8" s="81" t="s">
        <v>526</v>
      </c>
      <c r="G8" s="81" t="str">
        <f>IF(ROW(E8)-ROW(E$7)+1&gt;COUNT(F$7:F$16),"",
 INDEX(E:E,SMALL(F$7:F$16,1+ROW(E8)-ROW(E$7))))</f>
        <v/>
      </c>
      <c r="H8" s="62" t="s">
        <v>526</v>
      </c>
    </row>
    <row r="9" spans="1:8" s="16" customFormat="1" ht="78.75" customHeight="1" x14ac:dyDescent="0.2">
      <c r="A9" s="64" t="s">
        <v>398</v>
      </c>
      <c r="B9" s="81" t="s">
        <v>527</v>
      </c>
      <c r="C9" s="81" t="e">
        <v>#REF!</v>
      </c>
      <c r="D9" s="62" t="s">
        <v>527</v>
      </c>
      <c r="E9" s="64" t="s">
        <v>197</v>
      </c>
      <c r="F9" s="81" t="s">
        <v>528</v>
      </c>
      <c r="G9" s="81" t="s">
        <v>198</v>
      </c>
      <c r="H9" s="62" t="s">
        <v>528</v>
      </c>
    </row>
    <row r="10" spans="1:8" s="16" customFormat="1" ht="84" customHeight="1" x14ac:dyDescent="0.2">
      <c r="A10" s="64" t="s">
        <v>167</v>
      </c>
      <c r="B10" s="81" t="s">
        <v>529</v>
      </c>
      <c r="C10" s="81" t="s">
        <v>199</v>
      </c>
      <c r="D10" s="62" t="s">
        <v>529</v>
      </c>
      <c r="E10" s="64" t="s">
        <v>194</v>
      </c>
      <c r="F10" s="81" t="s">
        <v>530</v>
      </c>
      <c r="G10" s="81" t="s">
        <v>198</v>
      </c>
      <c r="H10" s="62" t="s">
        <v>530</v>
      </c>
    </row>
    <row r="11" spans="1:8" s="16" customFormat="1" ht="51.75" customHeight="1" x14ac:dyDescent="0.2">
      <c r="A11" s="64" t="s">
        <v>199</v>
      </c>
      <c r="B11" s="81" t="s">
        <v>531</v>
      </c>
      <c r="C11" s="81" t="s">
        <v>200</v>
      </c>
      <c r="D11" s="62" t="s">
        <v>531</v>
      </c>
      <c r="E11" s="64" t="s">
        <v>198</v>
      </c>
      <c r="F11" s="81" t="s">
        <v>532</v>
      </c>
      <c r="G11" s="81" t="s">
        <v>196</v>
      </c>
      <c r="H11" s="62" t="s">
        <v>532</v>
      </c>
    </row>
    <row r="12" spans="1:8" s="16" customFormat="1" ht="75.75" customHeight="1" x14ac:dyDescent="0.2">
      <c r="A12" s="64" t="s">
        <v>399</v>
      </c>
      <c r="B12" s="81" t="s">
        <v>533</v>
      </c>
      <c r="C12" s="81" t="s">
        <v>200</v>
      </c>
      <c r="D12" s="62" t="s">
        <v>533</v>
      </c>
      <c r="E12" s="64" t="s">
        <v>398</v>
      </c>
      <c r="F12" s="81" t="s">
        <v>527</v>
      </c>
      <c r="G12" s="81" t="s">
        <v>201</v>
      </c>
      <c r="H12" s="62" t="s">
        <v>527</v>
      </c>
    </row>
    <row r="13" spans="1:8" s="16" customFormat="1" ht="51.75" customHeight="1" x14ac:dyDescent="0.2">
      <c r="A13" s="64" t="s">
        <v>200</v>
      </c>
      <c r="B13" s="81" t="s">
        <v>534</v>
      </c>
      <c r="C13" s="81" t="s">
        <v>200</v>
      </c>
      <c r="D13" s="62" t="s">
        <v>534</v>
      </c>
      <c r="E13" s="64" t="s">
        <v>202</v>
      </c>
      <c r="F13" s="81" t="s">
        <v>535</v>
      </c>
      <c r="G13" s="81" t="s">
        <v>165</v>
      </c>
      <c r="H13" s="62" t="s">
        <v>535</v>
      </c>
    </row>
    <row r="14" spans="1:8" s="16" customFormat="1" ht="86.25" customHeight="1" x14ac:dyDescent="0.2">
      <c r="A14" s="64" t="s">
        <v>202</v>
      </c>
      <c r="B14" s="81" t="s">
        <v>536</v>
      </c>
      <c r="C14" s="81" t="s">
        <v>202</v>
      </c>
      <c r="D14" s="62" t="s">
        <v>536</v>
      </c>
      <c r="E14" s="64" t="s">
        <v>167</v>
      </c>
      <c r="F14" s="81" t="s">
        <v>529</v>
      </c>
      <c r="G14" s="81" t="s">
        <v>169</v>
      </c>
      <c r="H14" s="62" t="s">
        <v>529</v>
      </c>
    </row>
    <row r="15" spans="1:8" s="16" customFormat="1" ht="43.5" customHeight="1" x14ac:dyDescent="0.2">
      <c r="A15" s="64" t="s">
        <v>166</v>
      </c>
      <c r="B15" s="81" t="s">
        <v>537</v>
      </c>
      <c r="C15" s="81" t="s">
        <v>166</v>
      </c>
      <c r="D15" s="62" t="s">
        <v>537</v>
      </c>
      <c r="E15" s="64" t="s">
        <v>199</v>
      </c>
      <c r="F15" s="81" t="s">
        <v>531</v>
      </c>
      <c r="G15" s="81" t="s">
        <v>200</v>
      </c>
      <c r="H15" s="62" t="s">
        <v>531</v>
      </c>
    </row>
    <row r="16" spans="1:8" s="16" customFormat="1" ht="58.5" customHeight="1" x14ac:dyDescent="0.2">
      <c r="A16" s="64" t="s">
        <v>400</v>
      </c>
      <c r="B16" s="81" t="s">
        <v>538</v>
      </c>
      <c r="C16" s="81" t="s">
        <v>168</v>
      </c>
      <c r="D16" s="62" t="s">
        <v>538</v>
      </c>
      <c r="E16" s="64" t="s">
        <v>169</v>
      </c>
      <c r="F16" s="81" t="s">
        <v>539</v>
      </c>
      <c r="G16" s="81" t="s">
        <v>199</v>
      </c>
      <c r="H16" s="62" t="s">
        <v>539</v>
      </c>
    </row>
    <row r="17" spans="1:8" s="16" customFormat="1" ht="60" x14ac:dyDescent="0.2">
      <c r="A17" s="65" t="s">
        <v>169</v>
      </c>
      <c r="B17" s="66" t="s">
        <v>539</v>
      </c>
      <c r="C17" s="66" t="s">
        <v>397</v>
      </c>
      <c r="D17" s="62" t="s">
        <v>539</v>
      </c>
      <c r="E17" s="64" t="s">
        <v>399</v>
      </c>
      <c r="F17" s="66" t="s">
        <v>533</v>
      </c>
      <c r="G17" s="66" t="s">
        <v>200</v>
      </c>
      <c r="H17" s="62" t="s">
        <v>533</v>
      </c>
    </row>
    <row r="18" spans="1:8" s="16" customFormat="1" ht="48" x14ac:dyDescent="0.2">
      <c r="A18" s="65" t="s">
        <v>194</v>
      </c>
      <c r="B18" s="66" t="s">
        <v>540</v>
      </c>
      <c r="C18" s="66"/>
      <c r="D18" s="62" t="s">
        <v>540</v>
      </c>
      <c r="E18" s="64" t="s">
        <v>200</v>
      </c>
      <c r="F18" s="66" t="s">
        <v>534</v>
      </c>
      <c r="G18" s="66" t="s">
        <v>200</v>
      </c>
      <c r="H18" s="62" t="s">
        <v>534</v>
      </c>
    </row>
    <row r="19" spans="1:8" s="16" customFormat="1" ht="61.5" customHeight="1" x14ac:dyDescent="0.2">
      <c r="A19" s="65" t="s">
        <v>401</v>
      </c>
      <c r="B19" s="66" t="s">
        <v>541</v>
      </c>
      <c r="C19" s="66"/>
      <c r="D19" s="62" t="s">
        <v>541</v>
      </c>
      <c r="E19" s="67" t="s">
        <v>400</v>
      </c>
      <c r="F19" s="82" t="s">
        <v>538</v>
      </c>
      <c r="G19" s="82"/>
      <c r="H19" s="62" t="s">
        <v>538</v>
      </c>
    </row>
    <row r="20" spans="1:8" s="16" customFormat="1" ht="36" x14ac:dyDescent="0.2">
      <c r="A20" s="65" t="s">
        <v>402</v>
      </c>
      <c r="B20" s="66" t="s">
        <v>542</v>
      </c>
      <c r="C20" s="66"/>
      <c r="D20" s="62" t="s">
        <v>542</v>
      </c>
      <c r="E20" s="65" t="s">
        <v>403</v>
      </c>
      <c r="F20" s="66" t="s">
        <v>543</v>
      </c>
      <c r="G20" s="66"/>
      <c r="H20" s="62" t="s">
        <v>543</v>
      </c>
    </row>
    <row r="21" spans="1:8" s="16" customFormat="1" ht="36" x14ac:dyDescent="0.2">
      <c r="A21" s="70" t="s">
        <v>472</v>
      </c>
      <c r="B21" s="62" t="s">
        <v>573</v>
      </c>
      <c r="C21" s="70" t="s">
        <v>472</v>
      </c>
      <c r="D21" s="62" t="s">
        <v>573</v>
      </c>
      <c r="E21" s="69" t="s">
        <v>404</v>
      </c>
      <c r="F21" s="29" t="s">
        <v>544</v>
      </c>
      <c r="G21" s="29"/>
      <c r="H21" s="62" t="s">
        <v>544</v>
      </c>
    </row>
    <row r="22" spans="1:8" s="16" customFormat="1" ht="58.5" customHeight="1" x14ac:dyDescent="0.2">
      <c r="A22" s="70" t="s">
        <v>574</v>
      </c>
      <c r="B22" s="62" t="s">
        <v>575</v>
      </c>
      <c r="C22" s="70" t="s">
        <v>574</v>
      </c>
      <c r="D22" s="62" t="s">
        <v>575</v>
      </c>
      <c r="E22" s="70" t="s">
        <v>472</v>
      </c>
      <c r="F22" s="62" t="s">
        <v>545</v>
      </c>
      <c r="G22" s="70" t="s">
        <v>472</v>
      </c>
      <c r="H22" s="62" t="s">
        <v>545</v>
      </c>
    </row>
    <row r="23" spans="1:8" s="16" customFormat="1" ht="66.75" customHeight="1" x14ac:dyDescent="0.2">
      <c r="A23" s="68"/>
      <c r="B23" s="18"/>
      <c r="C23" s="18"/>
      <c r="D23" s="9"/>
      <c r="E23" s="70" t="s">
        <v>574</v>
      </c>
      <c r="F23" s="62" t="s">
        <v>575</v>
      </c>
      <c r="G23" s="70" t="s">
        <v>574</v>
      </c>
      <c r="H23" s="62" t="s">
        <v>575</v>
      </c>
    </row>
    <row r="24" spans="1:8" ht="24" x14ac:dyDescent="0.2">
      <c r="A24" s="10"/>
      <c r="B24" s="11"/>
      <c r="C24" s="11"/>
      <c r="D24" s="9"/>
      <c r="E24" s="10" t="s">
        <v>473</v>
      </c>
      <c r="F24" s="11" t="s">
        <v>546</v>
      </c>
      <c r="G24" s="11"/>
      <c r="H24" s="62" t="s">
        <v>546</v>
      </c>
    </row>
    <row r="25" spans="1:8" ht="30" customHeight="1" x14ac:dyDescent="0.2">
      <c r="A25" s="10"/>
      <c r="B25" s="11"/>
      <c r="C25" s="11"/>
      <c r="D25" s="9"/>
      <c r="E25" s="10" t="s">
        <v>474</v>
      </c>
      <c r="F25" s="11" t="s">
        <v>547</v>
      </c>
      <c r="G25" s="11"/>
      <c r="H25" s="62" t="s">
        <v>547</v>
      </c>
    </row>
    <row r="26" spans="1:8" ht="30" customHeight="1" x14ac:dyDescent="0.2">
      <c r="A26" s="10"/>
      <c r="B26" s="11"/>
      <c r="C26" s="11"/>
      <c r="D26" s="9"/>
      <c r="E26" s="10"/>
      <c r="F26" s="11" t="s">
        <v>170</v>
      </c>
      <c r="G26" s="11"/>
      <c r="H26" s="9"/>
    </row>
    <row r="27" spans="1:8" ht="30" customHeight="1" x14ac:dyDescent="0.2">
      <c r="A27" s="10"/>
      <c r="B27" s="11"/>
      <c r="C27" s="11"/>
      <c r="D27" s="9"/>
      <c r="E27" s="10"/>
      <c r="F27" s="11" t="s">
        <v>171</v>
      </c>
      <c r="G27" s="11"/>
      <c r="H27" s="9"/>
    </row>
    <row r="28" spans="1:8" ht="30" customHeight="1" x14ac:dyDescent="0.2">
      <c r="A28" s="10"/>
      <c r="B28" s="11"/>
      <c r="C28" s="11"/>
      <c r="D28" s="9"/>
      <c r="E28" s="10"/>
      <c r="F28" s="11" t="s">
        <v>172</v>
      </c>
      <c r="G28" s="11"/>
      <c r="H28" s="9"/>
    </row>
    <row r="29" spans="1:8" ht="30" customHeight="1" x14ac:dyDescent="0.2">
      <c r="A29" s="10"/>
      <c r="B29" s="11"/>
      <c r="C29" s="11"/>
      <c r="D29" s="9"/>
      <c r="E29" s="10"/>
      <c r="F29" s="11" t="s">
        <v>172</v>
      </c>
      <c r="G29" s="11"/>
      <c r="H29" s="9"/>
    </row>
    <row r="30" spans="1:8" ht="30" customHeight="1" x14ac:dyDescent="0.2">
      <c r="A30" s="10"/>
      <c r="B30" s="11"/>
      <c r="C30" s="11"/>
      <c r="D30" s="9"/>
      <c r="E30" s="10"/>
      <c r="F30" s="11" t="s">
        <v>173</v>
      </c>
      <c r="G30" s="11"/>
      <c r="H30" s="9"/>
    </row>
    <row r="31" spans="1:8" ht="30" customHeight="1" x14ac:dyDescent="0.2">
      <c r="A31" s="10"/>
      <c r="B31" s="11"/>
      <c r="C31" s="11"/>
      <c r="D31" s="9"/>
      <c r="E31" s="10"/>
      <c r="F31" s="11"/>
      <c r="G31" s="11"/>
      <c r="H31" s="9"/>
    </row>
  </sheetData>
  <sheetProtection password="F400" sheet="1" objects="1" scenarios="1"/>
  <mergeCells count="2">
    <mergeCell ref="A4:D4"/>
    <mergeCell ref="E4:H4"/>
  </mergeCells>
  <phoneticPr fontId="30"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K72"/>
  <sheetViews>
    <sheetView showGridLines="0" zoomScale="90" zoomScaleNormal="90" zoomScalePageLayoutView="90" workbookViewId="0">
      <pane ySplit="9" topLeftCell="A10" activePane="bottomLeft" state="frozen"/>
      <selection pane="bottomLeft" activeCell="L13" sqref="L13"/>
    </sheetView>
  </sheetViews>
  <sheetFormatPr defaultColWidth="8.85546875" defaultRowHeight="14.25" x14ac:dyDescent="0.2"/>
  <cols>
    <col min="1" max="2" width="35.7109375" style="171" customWidth="1"/>
    <col min="3" max="3" width="40.85546875" style="171" customWidth="1"/>
    <col min="4" max="4" width="4.140625" style="171" customWidth="1"/>
    <col min="5" max="5" width="22.85546875" style="171" customWidth="1"/>
    <col min="6" max="6" width="15.85546875" style="171" customWidth="1"/>
    <col min="7" max="7" width="14.85546875" style="171" customWidth="1"/>
    <col min="8" max="8" width="10.7109375" style="171" customWidth="1"/>
    <col min="9" max="9" width="8.85546875" style="171"/>
    <col min="10" max="10" width="8.85546875" style="171" customWidth="1"/>
    <col min="11" max="11" width="8.85546875" style="171" hidden="1" customWidth="1"/>
    <col min="12" max="16384" width="8.85546875" style="171"/>
  </cols>
  <sheetData>
    <row r="1" spans="1:11" ht="20.25" x14ac:dyDescent="0.3">
      <c r="A1" s="215" t="s">
        <v>174</v>
      </c>
      <c r="B1" s="215"/>
      <c r="C1" s="215"/>
    </row>
    <row r="2" spans="1:11" ht="12.75" customHeight="1" x14ac:dyDescent="0.3">
      <c r="A2" s="89"/>
      <c r="B2" s="89"/>
      <c r="C2" s="89"/>
    </row>
    <row r="3" spans="1:11" ht="56.25" customHeight="1" x14ac:dyDescent="0.2">
      <c r="A3" s="217" t="s">
        <v>520</v>
      </c>
      <c r="B3" s="218"/>
      <c r="C3" s="218"/>
      <c r="D3" s="218"/>
      <c r="E3" s="218"/>
      <c r="F3" s="218"/>
      <c r="G3" s="218"/>
      <c r="H3" s="218"/>
      <c r="I3" s="218"/>
    </row>
    <row r="4" spans="1:11" ht="98.25" customHeight="1" x14ac:dyDescent="0.2">
      <c r="A4" s="218"/>
      <c r="B4" s="218"/>
      <c r="C4" s="218"/>
      <c r="D4" s="218"/>
      <c r="E4" s="218"/>
      <c r="F4" s="218"/>
      <c r="G4" s="218"/>
      <c r="H4" s="218"/>
      <c r="I4" s="218"/>
    </row>
    <row r="5" spans="1:11" s="173" customFormat="1" ht="33" customHeight="1" x14ac:dyDescent="0.2">
      <c r="A5" s="172" t="s">
        <v>365</v>
      </c>
      <c r="B5" s="219" t="s">
        <v>407</v>
      </c>
      <c r="C5" s="220"/>
      <c r="D5" s="220"/>
      <c r="E5" s="220"/>
      <c r="F5" s="220"/>
      <c r="G5" s="220"/>
      <c r="H5" s="220"/>
      <c r="I5" s="221"/>
    </row>
    <row r="6" spans="1:11" s="173" customFormat="1" ht="33" customHeight="1" x14ac:dyDescent="0.2">
      <c r="A6" s="174" t="s">
        <v>366</v>
      </c>
      <c r="B6" s="219" t="s">
        <v>405</v>
      </c>
      <c r="C6" s="220"/>
      <c r="D6" s="220"/>
      <c r="E6" s="220"/>
      <c r="F6" s="220"/>
      <c r="G6" s="220"/>
      <c r="H6" s="220"/>
      <c r="I6" s="221"/>
    </row>
    <row r="7" spans="1:11" s="173" customFormat="1" ht="33" customHeight="1" x14ac:dyDescent="0.2">
      <c r="A7" s="174" t="s">
        <v>367</v>
      </c>
      <c r="B7" s="219" t="s">
        <v>406</v>
      </c>
      <c r="C7" s="220"/>
      <c r="D7" s="220"/>
      <c r="E7" s="220"/>
      <c r="F7" s="220"/>
      <c r="G7" s="220"/>
      <c r="H7" s="220"/>
      <c r="I7" s="221"/>
    </row>
    <row r="8" spans="1:11" ht="18" customHeight="1" x14ac:dyDescent="0.3">
      <c r="A8" s="89"/>
      <c r="B8" s="89"/>
      <c r="C8" s="89"/>
    </row>
    <row r="9" spans="1:11" ht="23.25" x14ac:dyDescent="0.35">
      <c r="A9" s="175" t="s">
        <v>505</v>
      </c>
      <c r="B9" s="214" t="s">
        <v>158</v>
      </c>
      <c r="C9" s="214"/>
      <c r="E9" s="176"/>
      <c r="F9" s="216" t="s">
        <v>298</v>
      </c>
      <c r="G9" s="216"/>
    </row>
    <row r="10" spans="1:11" ht="47.25" x14ac:dyDescent="0.25">
      <c r="A10" s="167" t="s">
        <v>503</v>
      </c>
      <c r="B10" s="170" t="s">
        <v>504</v>
      </c>
      <c r="C10" s="170" t="s">
        <v>297</v>
      </c>
      <c r="E10" s="177" t="s">
        <v>295</v>
      </c>
      <c r="F10" s="212"/>
      <c r="G10" s="213"/>
    </row>
    <row r="11" spans="1:11" ht="38.25" x14ac:dyDescent="0.2">
      <c r="A11" s="142" t="s">
        <v>396</v>
      </c>
      <c r="B11" s="142" t="s">
        <v>522</v>
      </c>
      <c r="C11" s="178"/>
      <c r="E11" s="179" t="s">
        <v>494</v>
      </c>
      <c r="F11" s="180"/>
      <c r="G11" s="181" t="str">
        <f>IFERROR(F11/$F$10, "0%")</f>
        <v>0%</v>
      </c>
      <c r="K11" s="90" t="e">
        <f>F11/($F$11+$F$12+$F$13)</f>
        <v>#DIV/0!</v>
      </c>
    </row>
    <row r="12" spans="1:11" ht="51" x14ac:dyDescent="0.2">
      <c r="A12" s="142"/>
      <c r="B12" s="142"/>
      <c r="C12" s="178"/>
      <c r="E12" s="179" t="s">
        <v>495</v>
      </c>
      <c r="F12" s="180"/>
      <c r="G12" s="181" t="str">
        <f t="shared" ref="G12:G13" si="0">IFERROR(F12/$F$10, "0%")</f>
        <v>0%</v>
      </c>
      <c r="K12" s="90" t="e">
        <f>F12/($F$11+$F$12+$F$13)</f>
        <v>#DIV/0!</v>
      </c>
    </row>
    <row r="13" spans="1:11" ht="38.25" x14ac:dyDescent="0.2">
      <c r="A13" s="142"/>
      <c r="B13" s="142"/>
      <c r="C13" s="178"/>
      <c r="E13" s="179" t="s">
        <v>496</v>
      </c>
      <c r="F13" s="180"/>
      <c r="G13" s="181" t="str">
        <f t="shared" si="0"/>
        <v>0%</v>
      </c>
      <c r="K13" s="90" t="e">
        <f>F13/($F$11+$F$12+$F$13)</f>
        <v>#DIV/0!</v>
      </c>
    </row>
    <row r="14" spans="1:11" ht="23.25" x14ac:dyDescent="0.35">
      <c r="A14" s="142"/>
      <c r="B14" s="142"/>
      <c r="C14" s="178"/>
      <c r="F14" s="214" t="s">
        <v>299</v>
      </c>
      <c r="G14" s="214"/>
      <c r="K14" s="90"/>
    </row>
    <row r="15" spans="1:11" ht="38.25" x14ac:dyDescent="0.2">
      <c r="A15" s="142"/>
      <c r="B15" s="142"/>
      <c r="C15" s="178"/>
      <c r="E15" s="179" t="s">
        <v>296</v>
      </c>
      <c r="F15" s="212"/>
      <c r="G15" s="213"/>
      <c r="K15" s="90"/>
    </row>
    <row r="16" spans="1:11" ht="38.25" x14ac:dyDescent="0.2">
      <c r="A16" s="142"/>
      <c r="B16" s="142"/>
      <c r="C16" s="178"/>
      <c r="E16" s="179" t="s">
        <v>497</v>
      </c>
      <c r="F16" s="180"/>
      <c r="G16" s="181" t="str">
        <f>IFERROR(F16/$F$15, "0%")</f>
        <v>0%</v>
      </c>
      <c r="K16" s="90" t="e">
        <f>F16/($F$16+$F$17+$F$18)</f>
        <v>#DIV/0!</v>
      </c>
    </row>
    <row r="17" spans="1:11" ht="45" customHeight="1" x14ac:dyDescent="0.2">
      <c r="A17" s="142"/>
      <c r="B17" s="142"/>
      <c r="C17" s="178"/>
      <c r="E17" s="179" t="s">
        <v>498</v>
      </c>
      <c r="F17" s="180"/>
      <c r="G17" s="181" t="str">
        <f t="shared" ref="G17:G18" si="1">IFERROR(F17/$F$15, "0%")</f>
        <v>0%</v>
      </c>
      <c r="K17" s="90" t="e">
        <f>F17/($F$16+$F$17+$F$18)</f>
        <v>#DIV/0!</v>
      </c>
    </row>
    <row r="18" spans="1:11" ht="38.25" x14ac:dyDescent="0.2">
      <c r="A18" s="142"/>
      <c r="B18" s="142"/>
      <c r="C18" s="178"/>
      <c r="E18" s="179" t="s">
        <v>499</v>
      </c>
      <c r="F18" s="180"/>
      <c r="G18" s="181" t="str">
        <f t="shared" si="1"/>
        <v>0%</v>
      </c>
      <c r="K18" s="90" t="e">
        <f>F18/($F$16+$F$17+$F$18)</f>
        <v>#DIV/0!</v>
      </c>
    </row>
    <row r="19" spans="1:11" x14ac:dyDescent="0.2">
      <c r="A19" s="142"/>
      <c r="B19" s="142"/>
      <c r="C19" s="178"/>
    </row>
    <row r="20" spans="1:11" x14ac:dyDescent="0.2">
      <c r="A20" s="142"/>
      <c r="B20" s="142"/>
      <c r="C20" s="178"/>
    </row>
    <row r="21" spans="1:11" x14ac:dyDescent="0.2">
      <c r="A21" s="142"/>
      <c r="B21" s="142"/>
      <c r="C21" s="178"/>
    </row>
    <row r="22" spans="1:11" x14ac:dyDescent="0.2">
      <c r="A22" s="142"/>
      <c r="B22" s="142"/>
      <c r="C22" s="178"/>
    </row>
    <row r="23" spans="1:11" x14ac:dyDescent="0.2">
      <c r="A23" s="142"/>
      <c r="B23" s="142"/>
      <c r="C23" s="178"/>
    </row>
    <row r="24" spans="1:11" x14ac:dyDescent="0.2">
      <c r="A24" s="142"/>
      <c r="B24" s="142"/>
      <c r="C24" s="178"/>
    </row>
    <row r="25" spans="1:11" x14ac:dyDescent="0.2">
      <c r="A25" s="142"/>
      <c r="B25" s="142"/>
      <c r="C25" s="178"/>
    </row>
    <row r="26" spans="1:11" x14ac:dyDescent="0.2">
      <c r="A26" s="142"/>
      <c r="B26" s="142"/>
      <c r="C26" s="178"/>
    </row>
    <row r="27" spans="1:11" x14ac:dyDescent="0.2">
      <c r="A27" s="142"/>
      <c r="B27" s="142"/>
      <c r="C27" s="178"/>
    </row>
    <row r="28" spans="1:11" x14ac:dyDescent="0.2">
      <c r="A28" s="142"/>
      <c r="B28" s="142"/>
      <c r="C28" s="178"/>
    </row>
    <row r="29" spans="1:11" x14ac:dyDescent="0.2">
      <c r="A29" s="142"/>
      <c r="B29" s="142"/>
      <c r="C29" s="178"/>
    </row>
    <row r="30" spans="1:11" x14ac:dyDescent="0.2">
      <c r="A30" s="142"/>
      <c r="B30" s="142"/>
      <c r="C30" s="178"/>
    </row>
    <row r="31" spans="1:11" ht="47.25" x14ac:dyDescent="0.25">
      <c r="A31" s="167" t="s">
        <v>385</v>
      </c>
      <c r="B31" s="170" t="s">
        <v>386</v>
      </c>
      <c r="C31" s="170" t="s">
        <v>294</v>
      </c>
    </row>
    <row r="32" spans="1:11" x14ac:dyDescent="0.2">
      <c r="A32" s="142"/>
      <c r="B32" s="142"/>
      <c r="C32" s="178"/>
    </row>
    <row r="33" spans="1:3" x14ac:dyDescent="0.2">
      <c r="A33" s="142"/>
      <c r="B33" s="142"/>
      <c r="C33" s="178"/>
    </row>
    <row r="34" spans="1:3" x14ac:dyDescent="0.2">
      <c r="A34" s="142"/>
      <c r="B34" s="142"/>
      <c r="C34" s="178"/>
    </row>
    <row r="35" spans="1:3" x14ac:dyDescent="0.2">
      <c r="A35" s="142"/>
      <c r="B35" s="142"/>
      <c r="C35" s="178"/>
    </row>
    <row r="36" spans="1:3" x14ac:dyDescent="0.2">
      <c r="A36" s="142"/>
      <c r="B36" s="142"/>
      <c r="C36" s="178"/>
    </row>
    <row r="37" spans="1:3" x14ac:dyDescent="0.2">
      <c r="A37" s="142"/>
      <c r="B37" s="142"/>
      <c r="C37" s="178"/>
    </row>
    <row r="38" spans="1:3" x14ac:dyDescent="0.2">
      <c r="A38" s="142"/>
      <c r="B38" s="142"/>
      <c r="C38" s="178"/>
    </row>
    <row r="39" spans="1:3" x14ac:dyDescent="0.2">
      <c r="A39" s="142"/>
      <c r="B39" s="142"/>
      <c r="C39" s="178"/>
    </row>
    <row r="40" spans="1:3" x14ac:dyDescent="0.2">
      <c r="A40" s="142"/>
      <c r="B40" s="142"/>
      <c r="C40" s="178"/>
    </row>
    <row r="41" spans="1:3" x14ac:dyDescent="0.2">
      <c r="A41" s="142"/>
      <c r="B41" s="142"/>
      <c r="C41" s="178"/>
    </row>
    <row r="42" spans="1:3" x14ac:dyDescent="0.2">
      <c r="A42" s="142"/>
      <c r="B42" s="142"/>
      <c r="C42" s="178"/>
    </row>
    <row r="43" spans="1:3" x14ac:dyDescent="0.2">
      <c r="A43" s="142"/>
      <c r="B43" s="142"/>
      <c r="C43" s="178"/>
    </row>
    <row r="44" spans="1:3" x14ac:dyDescent="0.2">
      <c r="A44" s="142"/>
      <c r="B44" s="142"/>
      <c r="C44" s="178"/>
    </row>
    <row r="45" spans="1:3" x14ac:dyDescent="0.2">
      <c r="A45" s="142"/>
      <c r="B45" s="142"/>
      <c r="C45" s="178"/>
    </row>
    <row r="46" spans="1:3" x14ac:dyDescent="0.2">
      <c r="A46" s="142"/>
      <c r="B46" s="142"/>
      <c r="C46" s="178"/>
    </row>
    <row r="47" spans="1:3" x14ac:dyDescent="0.2">
      <c r="A47" s="142"/>
      <c r="B47" s="142"/>
      <c r="C47" s="178"/>
    </row>
    <row r="48" spans="1:3" x14ac:dyDescent="0.2">
      <c r="A48" s="142"/>
      <c r="B48" s="142"/>
      <c r="C48" s="178"/>
    </row>
    <row r="49" spans="1:3" x14ac:dyDescent="0.2">
      <c r="A49" s="142"/>
      <c r="B49" s="142"/>
      <c r="C49" s="178"/>
    </row>
    <row r="50" spans="1:3" x14ac:dyDescent="0.2">
      <c r="A50" s="142"/>
      <c r="B50" s="142"/>
      <c r="C50" s="178"/>
    </row>
    <row r="51" spans="1:3" x14ac:dyDescent="0.2">
      <c r="A51" s="142"/>
      <c r="B51" s="142"/>
      <c r="C51" s="178"/>
    </row>
    <row r="52" spans="1:3" ht="47.25" x14ac:dyDescent="0.25">
      <c r="A52" s="167" t="s">
        <v>387</v>
      </c>
      <c r="B52" s="170" t="s">
        <v>388</v>
      </c>
      <c r="C52" s="170" t="s">
        <v>294</v>
      </c>
    </row>
    <row r="53" spans="1:3" x14ac:dyDescent="0.2">
      <c r="A53" s="142"/>
      <c r="B53" s="142"/>
      <c r="C53" s="178"/>
    </row>
    <row r="54" spans="1:3" x14ac:dyDescent="0.2">
      <c r="A54" s="142"/>
      <c r="B54" s="142"/>
      <c r="C54" s="178"/>
    </row>
    <row r="55" spans="1:3" x14ac:dyDescent="0.2">
      <c r="A55" s="142"/>
      <c r="B55" s="142"/>
      <c r="C55" s="178"/>
    </row>
    <row r="56" spans="1:3" x14ac:dyDescent="0.2">
      <c r="A56" s="142"/>
      <c r="B56" s="142"/>
      <c r="C56" s="178"/>
    </row>
    <row r="57" spans="1:3" x14ac:dyDescent="0.2">
      <c r="A57" s="142"/>
      <c r="B57" s="142"/>
      <c r="C57" s="178"/>
    </row>
    <row r="58" spans="1:3" x14ac:dyDescent="0.2">
      <c r="A58" s="142"/>
      <c r="B58" s="142"/>
      <c r="C58" s="178"/>
    </row>
    <row r="59" spans="1:3" x14ac:dyDescent="0.2">
      <c r="A59" s="142"/>
      <c r="B59" s="142"/>
      <c r="C59" s="178"/>
    </row>
    <row r="60" spans="1:3" x14ac:dyDescent="0.2">
      <c r="A60" s="142"/>
      <c r="B60" s="142"/>
      <c r="C60" s="178"/>
    </row>
    <row r="61" spans="1:3" x14ac:dyDescent="0.2">
      <c r="A61" s="142"/>
      <c r="B61" s="142"/>
      <c r="C61" s="178"/>
    </row>
    <row r="62" spans="1:3" x14ac:dyDescent="0.2">
      <c r="A62" s="142"/>
      <c r="B62" s="142"/>
      <c r="C62" s="178"/>
    </row>
    <row r="63" spans="1:3" x14ac:dyDescent="0.2">
      <c r="A63" s="142"/>
      <c r="B63" s="142"/>
      <c r="C63" s="178"/>
    </row>
    <row r="64" spans="1:3" x14ac:dyDescent="0.2">
      <c r="A64" s="142"/>
      <c r="B64" s="142"/>
      <c r="C64" s="178"/>
    </row>
    <row r="65" spans="1:3" x14ac:dyDescent="0.2">
      <c r="A65" s="142"/>
      <c r="B65" s="142"/>
      <c r="C65" s="178"/>
    </row>
    <row r="66" spans="1:3" x14ac:dyDescent="0.2">
      <c r="A66" s="142"/>
      <c r="B66" s="142"/>
      <c r="C66" s="178"/>
    </row>
    <row r="67" spans="1:3" x14ac:dyDescent="0.2">
      <c r="A67" s="142"/>
      <c r="B67" s="142"/>
      <c r="C67" s="178"/>
    </row>
    <row r="68" spans="1:3" x14ac:dyDescent="0.2">
      <c r="A68" s="142"/>
      <c r="B68" s="142"/>
      <c r="C68" s="178"/>
    </row>
    <row r="69" spans="1:3" x14ac:dyDescent="0.2">
      <c r="A69" s="142"/>
      <c r="B69" s="142"/>
      <c r="C69" s="178"/>
    </row>
    <row r="70" spans="1:3" x14ac:dyDescent="0.2">
      <c r="A70" s="142"/>
      <c r="B70" s="142"/>
      <c r="C70" s="178"/>
    </row>
    <row r="71" spans="1:3" x14ac:dyDescent="0.2">
      <c r="A71" s="142"/>
      <c r="B71" s="142"/>
      <c r="C71" s="178"/>
    </row>
    <row r="72" spans="1:3" x14ac:dyDescent="0.2">
      <c r="A72" s="142"/>
      <c r="B72" s="142"/>
      <c r="C72" s="178"/>
    </row>
  </sheetData>
  <sheetProtection password="F400" sheet="1" objects="1" scenarios="1" selectLockedCells="1"/>
  <mergeCells count="10">
    <mergeCell ref="F10:G10"/>
    <mergeCell ref="F15:G15"/>
    <mergeCell ref="B9:C9"/>
    <mergeCell ref="A1:C1"/>
    <mergeCell ref="F9:G9"/>
    <mergeCell ref="A3:I4"/>
    <mergeCell ref="B5:I5"/>
    <mergeCell ref="B6:I6"/>
    <mergeCell ref="B7:I7"/>
    <mergeCell ref="F14:G14"/>
  </mergeCells>
  <phoneticPr fontId="30" type="noConversion"/>
  <dataValidations count="2">
    <dataValidation type="list" allowBlank="1" showInputMessage="1" showErrorMessage="1" sqref="A53:A72 A32:A51 A11:A30">
      <formula1>NSPactivities</formula1>
    </dataValidation>
    <dataValidation type="list" allowBlank="1" showInputMessage="1" showErrorMessage="1" sqref="B53:B72 B32:B51 B11:B30">
      <formula1>OSTactivities</formula1>
    </dataValidation>
  </dataValidations>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499984740745262"/>
  </sheetPr>
  <dimension ref="A1:C18"/>
  <sheetViews>
    <sheetView showGridLines="0" zoomScale="90" zoomScaleNormal="90" workbookViewId="0">
      <selection activeCell="B18" sqref="B18"/>
    </sheetView>
  </sheetViews>
  <sheetFormatPr defaultColWidth="8.85546875" defaultRowHeight="14.25" x14ac:dyDescent="0.2"/>
  <cols>
    <col min="1" max="1" width="25" style="6" customWidth="1"/>
    <col min="2" max="2" width="51" style="6" customWidth="1"/>
    <col min="3" max="3" width="68.7109375" style="6" customWidth="1"/>
    <col min="4" max="5" width="20.7109375" style="6" customWidth="1"/>
    <col min="6" max="16384" width="8.85546875" style="6"/>
  </cols>
  <sheetData>
    <row r="1" spans="1:3" ht="20.25" x14ac:dyDescent="0.3">
      <c r="A1" s="225" t="s">
        <v>175</v>
      </c>
      <c r="B1" s="225"/>
      <c r="C1" s="225"/>
    </row>
    <row r="2" spans="1:3" ht="18.75" x14ac:dyDescent="0.3">
      <c r="A2" s="226" t="s">
        <v>190</v>
      </c>
      <c r="B2" s="226"/>
      <c r="C2" s="226"/>
    </row>
    <row r="3" spans="1:3" x14ac:dyDescent="0.2">
      <c r="A3" s="17"/>
      <c r="B3" s="17"/>
      <c r="C3" s="17"/>
    </row>
    <row r="4" spans="1:3" ht="15.75" x14ac:dyDescent="0.25">
      <c r="A4" s="13" t="s">
        <v>176</v>
      </c>
      <c r="B4" s="72"/>
      <c r="C4" s="72"/>
    </row>
    <row r="5" spans="1:3" x14ac:dyDescent="0.2">
      <c r="A5" s="73"/>
      <c r="B5" s="72"/>
      <c r="C5" s="72"/>
    </row>
    <row r="6" spans="1:3" ht="15" x14ac:dyDescent="0.25">
      <c r="A6" s="74" t="s">
        <v>177</v>
      </c>
      <c r="B6" s="227" t="s">
        <v>178</v>
      </c>
      <c r="C6" s="227"/>
    </row>
    <row r="7" spans="1:3" ht="15" x14ac:dyDescent="0.25">
      <c r="A7" s="74" t="s">
        <v>179</v>
      </c>
      <c r="B7" s="227" t="s">
        <v>180</v>
      </c>
      <c r="C7" s="227"/>
    </row>
    <row r="8" spans="1:3" x14ac:dyDescent="0.2">
      <c r="A8" s="17"/>
      <c r="B8" s="17"/>
      <c r="C8" s="17"/>
    </row>
    <row r="9" spans="1:3" ht="15.75" x14ac:dyDescent="0.25">
      <c r="A9" s="13" t="s">
        <v>410</v>
      </c>
      <c r="B9" s="17"/>
      <c r="C9" s="17"/>
    </row>
    <row r="10" spans="1:3" x14ac:dyDescent="0.2">
      <c r="A10" s="17"/>
      <c r="B10" s="17"/>
      <c r="C10" s="17"/>
    </row>
    <row r="11" spans="1:3" ht="15" x14ac:dyDescent="0.25">
      <c r="A11" s="75"/>
      <c r="B11" s="76" t="s">
        <v>191</v>
      </c>
      <c r="C11" s="76" t="s">
        <v>192</v>
      </c>
    </row>
    <row r="12" spans="1:3" ht="51" x14ac:dyDescent="0.2">
      <c r="A12" s="222" t="s">
        <v>181</v>
      </c>
      <c r="B12" s="77" t="s">
        <v>411</v>
      </c>
      <c r="C12" s="77" t="s">
        <v>412</v>
      </c>
    </row>
    <row r="13" spans="1:3" ht="38.25" x14ac:dyDescent="0.2">
      <c r="A13" s="223"/>
      <c r="B13" s="77" t="s">
        <v>413</v>
      </c>
      <c r="C13" s="77" t="s">
        <v>414</v>
      </c>
    </row>
    <row r="14" spans="1:3" ht="38.25" x14ac:dyDescent="0.2">
      <c r="A14" s="223"/>
      <c r="B14" s="77" t="s">
        <v>415</v>
      </c>
      <c r="C14" s="77" t="s">
        <v>416</v>
      </c>
    </row>
    <row r="15" spans="1:3" ht="51" x14ac:dyDescent="0.2">
      <c r="A15" s="224"/>
      <c r="B15" s="77" t="s">
        <v>417</v>
      </c>
      <c r="C15" s="77" t="s">
        <v>418</v>
      </c>
    </row>
    <row r="16" spans="1:3" ht="51" x14ac:dyDescent="0.2">
      <c r="A16" s="222" t="s">
        <v>121</v>
      </c>
      <c r="B16" s="77" t="s">
        <v>419</v>
      </c>
      <c r="C16" s="77" t="s">
        <v>419</v>
      </c>
    </row>
    <row r="17" spans="1:3" ht="38.25" x14ac:dyDescent="0.2">
      <c r="A17" s="223"/>
      <c r="B17" s="77" t="s">
        <v>420</v>
      </c>
      <c r="C17" s="77" t="s">
        <v>421</v>
      </c>
    </row>
    <row r="18" spans="1:3" ht="51" x14ac:dyDescent="0.2">
      <c r="A18" s="224"/>
      <c r="B18" s="77" t="s">
        <v>422</v>
      </c>
      <c r="C18" s="77" t="s">
        <v>422</v>
      </c>
    </row>
  </sheetData>
  <sheetProtection password="F400" sheet="1" objects="1" scenarios="1"/>
  <mergeCells count="6">
    <mergeCell ref="A16:A18"/>
    <mergeCell ref="A1:C1"/>
    <mergeCell ref="A2:C2"/>
    <mergeCell ref="B6:C6"/>
    <mergeCell ref="B7:C7"/>
    <mergeCell ref="A12:A15"/>
  </mergeCells>
  <phoneticPr fontId="30"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29"/>
  <sheetViews>
    <sheetView showGridLines="0" zoomScale="90" zoomScaleNormal="90" workbookViewId="0">
      <selection activeCell="G25" sqref="G25"/>
    </sheetView>
  </sheetViews>
  <sheetFormatPr defaultColWidth="8.85546875" defaultRowHeight="14.25" x14ac:dyDescent="0.2"/>
  <cols>
    <col min="1" max="1" width="24.7109375" style="90" customWidth="1"/>
    <col min="2" max="2" width="23.140625" style="90" customWidth="1"/>
    <col min="3" max="3" width="35.5703125" style="90" customWidth="1"/>
    <col min="4" max="4" width="24.7109375" style="90" customWidth="1"/>
    <col min="5" max="5" width="27.85546875" style="90" customWidth="1"/>
    <col min="6" max="6" width="26.85546875" style="90" customWidth="1"/>
    <col min="7" max="7" width="13.7109375" style="90" customWidth="1"/>
    <col min="8" max="16384" width="8.85546875" style="90"/>
  </cols>
  <sheetData>
    <row r="1" spans="1:7" ht="20.25" x14ac:dyDescent="0.3">
      <c r="A1" s="89" t="s">
        <v>139</v>
      </c>
    </row>
    <row r="3" spans="1:7" ht="39" customHeight="1" x14ac:dyDescent="0.2">
      <c r="A3" s="229" t="s">
        <v>508</v>
      </c>
      <c r="B3" s="230"/>
      <c r="C3" s="230"/>
      <c r="D3" s="230"/>
      <c r="E3" s="230"/>
      <c r="F3" s="231"/>
    </row>
    <row r="4" spans="1:7" ht="41.25" customHeight="1" x14ac:dyDescent="0.2">
      <c r="A4" s="232"/>
      <c r="B4" s="233"/>
      <c r="C4" s="233"/>
      <c r="D4" s="233"/>
      <c r="E4" s="233"/>
      <c r="F4" s="234"/>
    </row>
    <row r="6" spans="1:7" ht="53.25" customHeight="1" x14ac:dyDescent="0.25">
      <c r="A6" s="91" t="s">
        <v>242</v>
      </c>
      <c r="B6" s="92" t="s">
        <v>156</v>
      </c>
      <c r="C6" s="91" t="s">
        <v>500</v>
      </c>
      <c r="D6" s="91" t="s">
        <v>300</v>
      </c>
      <c r="E6" s="92" t="s">
        <v>112</v>
      </c>
      <c r="F6" s="92" t="s">
        <v>113</v>
      </c>
      <c r="G6" s="92" t="s">
        <v>114</v>
      </c>
    </row>
    <row r="7" spans="1:7" ht="15" x14ac:dyDescent="0.2">
      <c r="A7" s="228" t="s">
        <v>140</v>
      </c>
      <c r="B7" s="228"/>
      <c r="C7" s="228"/>
      <c r="D7" s="228"/>
      <c r="E7" s="228"/>
      <c r="F7" s="228"/>
      <c r="G7" s="228"/>
    </row>
    <row r="8" spans="1:7" ht="96" x14ac:dyDescent="0.25">
      <c r="A8" s="93" t="s">
        <v>141</v>
      </c>
      <c r="B8" s="94" t="s">
        <v>548</v>
      </c>
      <c r="C8" s="95"/>
      <c r="D8" s="95"/>
      <c r="E8" s="96"/>
      <c r="F8" s="96"/>
      <c r="G8" s="100" t="str">
        <f>IFERROR((C8+D8)/E8/F8/60, "0")</f>
        <v>0</v>
      </c>
    </row>
    <row r="9" spans="1:7" ht="72" x14ac:dyDescent="0.25">
      <c r="A9" s="97" t="s">
        <v>142</v>
      </c>
      <c r="B9" s="94" t="s">
        <v>549</v>
      </c>
      <c r="C9" s="95"/>
      <c r="D9" s="95"/>
      <c r="E9" s="96"/>
      <c r="F9" s="96"/>
      <c r="G9" s="100" t="str">
        <f t="shared" ref="G9:G17" si="0">IFERROR((C9+D9)/E9/F9/60, "0")</f>
        <v>0</v>
      </c>
    </row>
    <row r="10" spans="1:7" ht="72" x14ac:dyDescent="0.25">
      <c r="A10" s="97" t="s">
        <v>143</v>
      </c>
      <c r="B10" s="94" t="s">
        <v>550</v>
      </c>
      <c r="C10" s="95"/>
      <c r="D10" s="95"/>
      <c r="E10" s="96"/>
      <c r="F10" s="96"/>
      <c r="G10" s="100" t="str">
        <f t="shared" si="0"/>
        <v>0</v>
      </c>
    </row>
    <row r="11" spans="1:7" ht="156" x14ac:dyDescent="0.25">
      <c r="A11" s="97" t="s">
        <v>144</v>
      </c>
      <c r="B11" s="94" t="s">
        <v>551</v>
      </c>
      <c r="C11" s="95"/>
      <c r="D11" s="95"/>
      <c r="E11" s="96"/>
      <c r="F11" s="96"/>
      <c r="G11" s="100" t="str">
        <f t="shared" si="0"/>
        <v>0</v>
      </c>
    </row>
    <row r="12" spans="1:7" ht="72" x14ac:dyDescent="0.25">
      <c r="A12" s="97" t="s">
        <v>145</v>
      </c>
      <c r="B12" s="94" t="s">
        <v>552</v>
      </c>
      <c r="C12" s="95"/>
      <c r="D12" s="95"/>
      <c r="E12" s="96"/>
      <c r="F12" s="96"/>
      <c r="G12" s="100" t="str">
        <f t="shared" si="0"/>
        <v>0</v>
      </c>
    </row>
    <row r="13" spans="1:7" ht="108" x14ac:dyDescent="0.25">
      <c r="A13" s="97" t="s">
        <v>146</v>
      </c>
      <c r="B13" s="94" t="s">
        <v>553</v>
      </c>
      <c r="C13" s="95"/>
      <c r="D13" s="95"/>
      <c r="E13" s="96"/>
      <c r="F13" s="96"/>
      <c r="G13" s="100" t="str">
        <f t="shared" si="0"/>
        <v>0</v>
      </c>
    </row>
    <row r="14" spans="1:7" ht="36" x14ac:dyDescent="0.25">
      <c r="A14" s="97" t="s">
        <v>147</v>
      </c>
      <c r="B14" s="94" t="s">
        <v>389</v>
      </c>
      <c r="C14" s="95"/>
      <c r="D14" s="95"/>
      <c r="E14" s="96"/>
      <c r="F14" s="96"/>
      <c r="G14" s="100" t="str">
        <f t="shared" si="0"/>
        <v>0</v>
      </c>
    </row>
    <row r="15" spans="1:7" ht="15" x14ac:dyDescent="0.25">
      <c r="A15" s="97" t="s">
        <v>129</v>
      </c>
      <c r="B15" s="94"/>
      <c r="C15" s="95"/>
      <c r="D15" s="95"/>
      <c r="E15" s="96"/>
      <c r="F15" s="96"/>
      <c r="G15" s="100" t="str">
        <f t="shared" si="0"/>
        <v>0</v>
      </c>
    </row>
    <row r="16" spans="1:7" ht="15" x14ac:dyDescent="0.25">
      <c r="A16" s="97" t="s">
        <v>129</v>
      </c>
      <c r="B16" s="94"/>
      <c r="C16" s="95"/>
      <c r="D16" s="95"/>
      <c r="E16" s="96"/>
      <c r="F16" s="96"/>
      <c r="G16" s="100" t="str">
        <f t="shared" si="0"/>
        <v>0</v>
      </c>
    </row>
    <row r="17" spans="1:7" ht="15" x14ac:dyDescent="0.25">
      <c r="A17" s="97" t="s">
        <v>129</v>
      </c>
      <c r="B17" s="94"/>
      <c r="C17" s="95"/>
      <c r="D17" s="95"/>
      <c r="E17" s="96"/>
      <c r="F17" s="96"/>
      <c r="G17" s="100" t="str">
        <f t="shared" si="0"/>
        <v>0</v>
      </c>
    </row>
    <row r="18" spans="1:7" ht="31.5" x14ac:dyDescent="0.25">
      <c r="A18" s="170" t="s">
        <v>242</v>
      </c>
      <c r="B18" s="92" t="s">
        <v>156</v>
      </c>
      <c r="C18" s="170" t="s">
        <v>506</v>
      </c>
      <c r="D18" s="170" t="s">
        <v>507</v>
      </c>
    </row>
    <row r="19" spans="1:7" ht="15" x14ac:dyDescent="0.2">
      <c r="A19" s="235" t="s">
        <v>148</v>
      </c>
      <c r="B19" s="235"/>
      <c r="C19" s="235"/>
      <c r="D19" s="235"/>
    </row>
    <row r="20" spans="1:7" ht="96" x14ac:dyDescent="0.2">
      <c r="A20" s="97" t="s">
        <v>149</v>
      </c>
      <c r="B20" s="98" t="s">
        <v>560</v>
      </c>
      <c r="C20" s="95"/>
      <c r="D20" s="95"/>
    </row>
    <row r="21" spans="1:7" ht="36" x14ac:dyDescent="0.2">
      <c r="A21" s="97" t="s">
        <v>150</v>
      </c>
      <c r="B21" s="98" t="s">
        <v>554</v>
      </c>
      <c r="C21" s="95"/>
      <c r="D21" s="95"/>
    </row>
    <row r="22" spans="1:7" ht="36" x14ac:dyDescent="0.2">
      <c r="A22" s="97" t="s">
        <v>151</v>
      </c>
      <c r="B22" s="94" t="s">
        <v>555</v>
      </c>
      <c r="C22" s="95"/>
      <c r="D22" s="95"/>
    </row>
    <row r="23" spans="1:7" ht="36" x14ac:dyDescent="0.2">
      <c r="A23" s="93" t="s">
        <v>152</v>
      </c>
      <c r="B23" s="94" t="s">
        <v>556</v>
      </c>
      <c r="C23" s="95"/>
      <c r="D23" s="95"/>
    </row>
    <row r="24" spans="1:7" ht="24" x14ac:dyDescent="0.2">
      <c r="A24" s="93" t="s">
        <v>153</v>
      </c>
      <c r="B24" s="94" t="s">
        <v>557</v>
      </c>
      <c r="C24" s="95"/>
      <c r="D24" s="95"/>
    </row>
    <row r="25" spans="1:7" ht="36" x14ac:dyDescent="0.2">
      <c r="A25" s="93" t="s">
        <v>154</v>
      </c>
      <c r="B25" s="94" t="s">
        <v>558</v>
      </c>
      <c r="C25" s="95"/>
      <c r="D25" s="95"/>
    </row>
    <row r="26" spans="1:7" x14ac:dyDescent="0.2">
      <c r="A26" s="93" t="s">
        <v>155</v>
      </c>
      <c r="B26" s="94" t="s">
        <v>559</v>
      </c>
      <c r="C26" s="95"/>
      <c r="D26" s="95"/>
    </row>
    <row r="27" spans="1:7" x14ac:dyDescent="0.2">
      <c r="A27" s="97" t="s">
        <v>129</v>
      </c>
      <c r="B27" s="99"/>
      <c r="C27" s="95"/>
      <c r="D27" s="95"/>
    </row>
    <row r="28" spans="1:7" x14ac:dyDescent="0.2">
      <c r="A28" s="97" t="s">
        <v>129</v>
      </c>
      <c r="B28" s="99"/>
      <c r="C28" s="95"/>
      <c r="D28" s="95"/>
    </row>
    <row r="29" spans="1:7" x14ac:dyDescent="0.2">
      <c r="A29" s="97" t="s">
        <v>129</v>
      </c>
      <c r="B29" s="99"/>
      <c r="C29" s="95"/>
      <c r="D29" s="95"/>
    </row>
  </sheetData>
  <sheetProtection selectLockedCells="1"/>
  <mergeCells count="3">
    <mergeCell ref="A7:G7"/>
    <mergeCell ref="A3:F4"/>
    <mergeCell ref="A19:D19"/>
  </mergeCells>
  <phoneticPr fontId="30"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70"/>
  <sheetViews>
    <sheetView showGridLines="0" zoomScale="90" zoomScaleNormal="90" workbookViewId="0">
      <pane ySplit="7" topLeftCell="A8" activePane="bottomLeft" state="frozen"/>
      <selection pane="bottomLeft" activeCell="P16" sqref="P16"/>
    </sheetView>
  </sheetViews>
  <sheetFormatPr defaultColWidth="8.85546875" defaultRowHeight="14.25" x14ac:dyDescent="0.2"/>
  <cols>
    <col min="1" max="1" width="25" style="19" customWidth="1"/>
    <col min="2" max="2" width="19.7109375" style="19" customWidth="1"/>
    <col min="3" max="3" width="18.140625" style="19" customWidth="1"/>
    <col min="4" max="4" width="13.42578125" style="19" customWidth="1"/>
    <col min="5" max="5" width="15" style="19" customWidth="1"/>
    <col min="6" max="6" width="11" style="19" customWidth="1"/>
    <col min="7" max="7" width="11.7109375" style="19" customWidth="1"/>
    <col min="8" max="8" width="10.42578125" style="19" customWidth="1"/>
    <col min="9" max="9" width="13.42578125" style="19" customWidth="1"/>
    <col min="10" max="10" width="10.42578125" style="19" customWidth="1"/>
    <col min="11" max="11" width="10.28515625" style="19" customWidth="1"/>
    <col min="12" max="12" width="10.7109375" style="19" customWidth="1"/>
    <col min="13" max="16384" width="8.85546875" style="19"/>
  </cols>
  <sheetData>
    <row r="1" spans="1:12" ht="20.25" x14ac:dyDescent="0.3">
      <c r="A1" s="80" t="s">
        <v>157</v>
      </c>
    </row>
    <row r="3" spans="1:12" ht="42" customHeight="1" x14ac:dyDescent="0.2">
      <c r="A3" s="238" t="s">
        <v>493</v>
      </c>
      <c r="B3" s="238"/>
      <c r="C3" s="238"/>
      <c r="D3" s="238"/>
      <c r="E3" s="238"/>
      <c r="F3" s="238"/>
      <c r="G3" s="238"/>
      <c r="H3" s="238"/>
      <c r="I3" s="238"/>
      <c r="J3" s="238"/>
    </row>
    <row r="4" spans="1:12" ht="42" customHeight="1" x14ac:dyDescent="0.2">
      <c r="A4" s="238"/>
      <c r="B4" s="238"/>
      <c r="C4" s="238"/>
      <c r="D4" s="238"/>
      <c r="E4" s="238"/>
      <c r="F4" s="238"/>
      <c r="G4" s="238"/>
      <c r="H4" s="238"/>
      <c r="I4" s="238"/>
      <c r="J4" s="238"/>
    </row>
    <row r="6" spans="1:12" ht="18" customHeight="1" x14ac:dyDescent="0.25">
      <c r="A6" s="242" t="s">
        <v>158</v>
      </c>
      <c r="B6" s="243" t="s">
        <v>423</v>
      </c>
      <c r="C6" s="236" t="s">
        <v>384</v>
      </c>
      <c r="D6" s="237"/>
      <c r="E6" s="237"/>
      <c r="F6" s="237"/>
      <c r="G6" s="237"/>
      <c r="H6" s="237"/>
      <c r="I6" s="237"/>
      <c r="J6" s="237"/>
      <c r="K6" s="237"/>
      <c r="L6" s="237"/>
    </row>
    <row r="7" spans="1:12" ht="60" x14ac:dyDescent="0.25">
      <c r="A7" s="242"/>
      <c r="B7" s="242"/>
      <c r="C7" s="79" t="s">
        <v>159</v>
      </c>
      <c r="D7" s="79" t="s">
        <v>160</v>
      </c>
      <c r="E7" s="79" t="s">
        <v>143</v>
      </c>
      <c r="F7" s="79" t="s">
        <v>144</v>
      </c>
      <c r="G7" s="79" t="s">
        <v>145</v>
      </c>
      <c r="H7" s="79" t="s">
        <v>146</v>
      </c>
      <c r="I7" s="79" t="s">
        <v>147</v>
      </c>
      <c r="J7" s="79" t="str">
        <f>'Staff cost-OST'!A15</f>
        <v>Other (specify)</v>
      </c>
      <c r="K7" s="79" t="str">
        <f>'Staff cost-OST'!A16</f>
        <v>Other (specify)</v>
      </c>
      <c r="L7" s="79" t="str">
        <f>'Staff cost-OST'!A17</f>
        <v>Other (specify)</v>
      </c>
    </row>
    <row r="8" spans="1:12" ht="15" x14ac:dyDescent="0.2">
      <c r="A8" s="239" t="s">
        <v>352</v>
      </c>
      <c r="B8" s="240"/>
      <c r="C8" s="240"/>
      <c r="D8" s="240"/>
      <c r="E8" s="240"/>
      <c r="F8" s="240"/>
      <c r="G8" s="240"/>
      <c r="H8" s="240"/>
      <c r="I8" s="240"/>
      <c r="J8" s="240"/>
      <c r="K8" s="240"/>
      <c r="L8" s="241"/>
    </row>
    <row r="9" spans="1:12" x14ac:dyDescent="0.2">
      <c r="A9" s="21" t="str">
        <f>IF('Activity Classification'!B11&gt;0,'Activity Classification'!B11,"")</f>
        <v>Distribution of methadone or buprenorphine</v>
      </c>
      <c r="B9" s="21"/>
      <c r="C9" s="21"/>
      <c r="D9" s="21"/>
      <c r="E9" s="21"/>
      <c r="F9" s="21"/>
      <c r="G9" s="21"/>
      <c r="H9" s="21"/>
      <c r="I9" s="21"/>
      <c r="J9" s="21"/>
      <c r="K9" s="21"/>
      <c r="L9" s="21"/>
    </row>
    <row r="10" spans="1:12" x14ac:dyDescent="0.2">
      <c r="A10" s="21" t="str">
        <f>IF('Activity Classification'!B12&gt;0,'Activity Classification'!B12,"")</f>
        <v/>
      </c>
      <c r="B10" s="21"/>
      <c r="C10" s="21"/>
      <c r="D10" s="21"/>
      <c r="E10" s="21"/>
      <c r="F10" s="21"/>
      <c r="G10" s="21"/>
      <c r="H10" s="21"/>
      <c r="I10" s="21"/>
      <c r="J10" s="21"/>
      <c r="K10" s="21"/>
      <c r="L10" s="21"/>
    </row>
    <row r="11" spans="1:12" x14ac:dyDescent="0.2">
      <c r="A11" s="21" t="str">
        <f>IF('Activity Classification'!B13&gt;0,'Activity Classification'!B13,"")</f>
        <v/>
      </c>
      <c r="B11" s="21"/>
      <c r="C11" s="21"/>
      <c r="D11" s="21"/>
      <c r="E11" s="21"/>
      <c r="F11" s="21"/>
      <c r="G11" s="21"/>
      <c r="H11" s="21"/>
      <c r="I11" s="21"/>
      <c r="J11" s="21"/>
      <c r="K11" s="21"/>
      <c r="L11" s="21"/>
    </row>
    <row r="12" spans="1:12" x14ac:dyDescent="0.2">
      <c r="A12" s="21" t="str">
        <f>IF('Activity Classification'!B14&gt;0,'Activity Classification'!B14,"")</f>
        <v/>
      </c>
      <c r="B12" s="21"/>
      <c r="C12" s="21"/>
      <c r="D12" s="21"/>
      <c r="E12" s="21"/>
      <c r="F12" s="21"/>
      <c r="G12" s="21"/>
      <c r="H12" s="21"/>
      <c r="I12" s="21"/>
      <c r="J12" s="21"/>
      <c r="K12" s="21"/>
      <c r="L12" s="21"/>
    </row>
    <row r="13" spans="1:12" x14ac:dyDescent="0.2">
      <c r="A13" s="21" t="str">
        <f>IF('Activity Classification'!B15&gt;0,'Activity Classification'!B15,"")</f>
        <v/>
      </c>
      <c r="B13" s="21"/>
      <c r="C13" s="21"/>
      <c r="D13" s="21"/>
      <c r="E13" s="21"/>
      <c r="F13" s="21"/>
      <c r="G13" s="21"/>
      <c r="H13" s="21"/>
      <c r="I13" s="21"/>
      <c r="J13" s="21"/>
      <c r="K13" s="21"/>
      <c r="L13" s="21"/>
    </row>
    <row r="14" spans="1:12" x14ac:dyDescent="0.2">
      <c r="A14" s="21" t="str">
        <f>IF('Activity Classification'!B16&gt;0,'Activity Classification'!B16,"")</f>
        <v/>
      </c>
      <c r="B14" s="21"/>
      <c r="C14" s="21"/>
      <c r="D14" s="21"/>
      <c r="E14" s="21"/>
      <c r="F14" s="21"/>
      <c r="G14" s="21"/>
      <c r="H14" s="21"/>
      <c r="I14" s="21"/>
      <c r="J14" s="21"/>
      <c r="K14" s="21"/>
      <c r="L14" s="21"/>
    </row>
    <row r="15" spans="1:12" x14ac:dyDescent="0.2">
      <c r="A15" s="21" t="str">
        <f>IF('Activity Classification'!B17&gt;0,'Activity Classification'!B17,"")</f>
        <v/>
      </c>
      <c r="B15" s="21"/>
      <c r="C15" s="21"/>
      <c r="D15" s="21"/>
      <c r="E15" s="21"/>
      <c r="F15" s="21"/>
      <c r="G15" s="21"/>
      <c r="H15" s="21"/>
      <c r="I15" s="21"/>
      <c r="J15" s="21"/>
      <c r="K15" s="21"/>
      <c r="L15" s="21"/>
    </row>
    <row r="16" spans="1:12" x14ac:dyDescent="0.2">
      <c r="A16" s="21" t="str">
        <f>IF('Activity Classification'!B18&gt;0,'Activity Classification'!B18,"")</f>
        <v/>
      </c>
      <c r="B16" s="21"/>
      <c r="C16" s="21"/>
      <c r="D16" s="21"/>
      <c r="E16" s="21"/>
      <c r="F16" s="21"/>
      <c r="G16" s="21"/>
      <c r="H16" s="21"/>
      <c r="I16" s="21"/>
      <c r="J16" s="21"/>
      <c r="K16" s="21"/>
      <c r="L16" s="21"/>
    </row>
    <row r="17" spans="1:12" x14ac:dyDescent="0.2">
      <c r="A17" s="21" t="str">
        <f>IF('Activity Classification'!B19&gt;0,'Activity Classification'!B19,"")</f>
        <v/>
      </c>
      <c r="B17" s="21"/>
      <c r="C17" s="21"/>
      <c r="D17" s="21"/>
      <c r="E17" s="21"/>
      <c r="F17" s="21"/>
      <c r="G17" s="21"/>
      <c r="H17" s="21"/>
      <c r="I17" s="21"/>
      <c r="J17" s="21"/>
      <c r="K17" s="21"/>
      <c r="L17" s="21"/>
    </row>
    <row r="18" spans="1:12" x14ac:dyDescent="0.2">
      <c r="A18" s="21" t="str">
        <f>IF('Activity Classification'!B20&gt;0,'Activity Classification'!B20,"")</f>
        <v/>
      </c>
      <c r="B18" s="21"/>
      <c r="C18" s="21"/>
      <c r="D18" s="21"/>
      <c r="E18" s="21"/>
      <c r="F18" s="21"/>
      <c r="G18" s="21"/>
      <c r="H18" s="21"/>
      <c r="I18" s="21"/>
      <c r="J18" s="21"/>
      <c r="K18" s="21"/>
      <c r="L18" s="21"/>
    </row>
    <row r="19" spans="1:12" x14ac:dyDescent="0.2">
      <c r="A19" s="21" t="str">
        <f>IF('Activity Classification'!B21&gt;0,'Activity Classification'!B21,"")</f>
        <v/>
      </c>
      <c r="B19" s="21"/>
      <c r="C19" s="21"/>
      <c r="D19" s="21"/>
      <c r="E19" s="21"/>
      <c r="F19" s="21"/>
      <c r="G19" s="21"/>
      <c r="H19" s="21"/>
      <c r="I19" s="21"/>
      <c r="J19" s="21"/>
      <c r="K19" s="21"/>
      <c r="L19" s="21"/>
    </row>
    <row r="20" spans="1:12" x14ac:dyDescent="0.2">
      <c r="A20" s="21" t="str">
        <f>IF('Activity Classification'!B22&gt;0,'Activity Classification'!B22,"")</f>
        <v/>
      </c>
      <c r="B20" s="21"/>
      <c r="C20" s="21"/>
      <c r="D20" s="21"/>
      <c r="E20" s="21"/>
      <c r="F20" s="21"/>
      <c r="G20" s="21"/>
      <c r="H20" s="21"/>
      <c r="I20" s="21"/>
      <c r="J20" s="21"/>
      <c r="K20" s="21"/>
      <c r="L20" s="21"/>
    </row>
    <row r="21" spans="1:12" x14ac:dyDescent="0.2">
      <c r="A21" s="21" t="str">
        <f>IF('Activity Classification'!B23&gt;0,'Activity Classification'!B23,"")</f>
        <v/>
      </c>
      <c r="B21" s="21"/>
      <c r="C21" s="21"/>
      <c r="D21" s="21"/>
      <c r="E21" s="21"/>
      <c r="F21" s="21"/>
      <c r="G21" s="21"/>
      <c r="H21" s="21"/>
      <c r="I21" s="21"/>
      <c r="J21" s="21"/>
      <c r="K21" s="21"/>
      <c r="L21" s="21"/>
    </row>
    <row r="22" spans="1:12" x14ac:dyDescent="0.2">
      <c r="A22" s="21" t="str">
        <f>IF('Activity Classification'!B24&gt;0,'Activity Classification'!B24,"")</f>
        <v/>
      </c>
      <c r="B22" s="21"/>
      <c r="C22" s="21"/>
      <c r="D22" s="21"/>
      <c r="E22" s="21"/>
      <c r="F22" s="21"/>
      <c r="G22" s="21"/>
      <c r="H22" s="21"/>
      <c r="I22" s="21"/>
      <c r="J22" s="21"/>
      <c r="K22" s="21"/>
      <c r="L22" s="21"/>
    </row>
    <row r="23" spans="1:12" x14ac:dyDescent="0.2">
      <c r="A23" s="21" t="str">
        <f>IF('Activity Classification'!B25&gt;0,'Activity Classification'!B25,"")</f>
        <v/>
      </c>
      <c r="B23" s="21"/>
      <c r="C23" s="21"/>
      <c r="D23" s="21"/>
      <c r="E23" s="21"/>
      <c r="F23" s="21"/>
      <c r="G23" s="21"/>
      <c r="H23" s="21"/>
      <c r="I23" s="21"/>
      <c r="J23" s="21"/>
      <c r="K23" s="21"/>
      <c r="L23" s="21"/>
    </row>
    <row r="24" spans="1:12" x14ac:dyDescent="0.2">
      <c r="A24" s="21" t="str">
        <f>IF('Activity Classification'!B26&gt;0,'Activity Classification'!B26,"")</f>
        <v/>
      </c>
      <c r="B24" s="21"/>
      <c r="C24" s="21"/>
      <c r="D24" s="21"/>
      <c r="E24" s="21"/>
      <c r="F24" s="21"/>
      <c r="G24" s="21"/>
      <c r="H24" s="21"/>
      <c r="I24" s="21"/>
      <c r="J24" s="21"/>
      <c r="K24" s="21"/>
      <c r="L24" s="21"/>
    </row>
    <row r="25" spans="1:12" x14ac:dyDescent="0.2">
      <c r="A25" s="21" t="str">
        <f>IF('Activity Classification'!B27&gt;0,'Activity Classification'!B27,"")</f>
        <v/>
      </c>
      <c r="B25" s="21"/>
      <c r="C25" s="21"/>
      <c r="D25" s="21"/>
      <c r="E25" s="21"/>
      <c r="F25" s="21"/>
      <c r="G25" s="21"/>
      <c r="H25" s="21"/>
      <c r="I25" s="21"/>
      <c r="J25" s="21"/>
      <c r="K25" s="21"/>
      <c r="L25" s="21"/>
    </row>
    <row r="26" spans="1:12" x14ac:dyDescent="0.2">
      <c r="A26" s="21" t="str">
        <f>IF('Activity Classification'!B28&gt;0,'Activity Classification'!B28,"")</f>
        <v/>
      </c>
      <c r="B26" s="21"/>
      <c r="C26" s="21"/>
      <c r="D26" s="21"/>
      <c r="E26" s="21"/>
      <c r="F26" s="21"/>
      <c r="G26" s="21"/>
      <c r="H26" s="21"/>
      <c r="I26" s="21"/>
      <c r="J26" s="21"/>
      <c r="K26" s="21"/>
      <c r="L26" s="21"/>
    </row>
    <row r="27" spans="1:12" x14ac:dyDescent="0.2">
      <c r="A27" s="21" t="str">
        <f>IF('Activity Classification'!B29&gt;0,'Activity Classification'!B29,"")</f>
        <v/>
      </c>
      <c r="B27" s="21"/>
      <c r="C27" s="21"/>
      <c r="D27" s="21"/>
      <c r="E27" s="21"/>
      <c r="F27" s="21"/>
      <c r="G27" s="21"/>
      <c r="H27" s="21"/>
      <c r="I27" s="21"/>
      <c r="J27" s="21"/>
      <c r="K27" s="21"/>
      <c r="L27" s="21"/>
    </row>
    <row r="28" spans="1:12" x14ac:dyDescent="0.2">
      <c r="A28" s="21" t="str">
        <f>IF('Activity Classification'!B30&gt;0,'Activity Classification'!B30,"")</f>
        <v/>
      </c>
      <c r="B28" s="21"/>
      <c r="C28" s="21"/>
      <c r="D28" s="21"/>
      <c r="E28" s="21"/>
      <c r="F28" s="21"/>
      <c r="G28" s="21"/>
      <c r="H28" s="21"/>
      <c r="I28" s="21"/>
      <c r="J28" s="21"/>
      <c r="K28" s="21"/>
      <c r="L28" s="21"/>
    </row>
    <row r="29" spans="1:12" ht="15" x14ac:dyDescent="0.2">
      <c r="A29" s="239" t="s">
        <v>353</v>
      </c>
      <c r="B29" s="240"/>
      <c r="C29" s="240"/>
      <c r="D29" s="240"/>
      <c r="E29" s="240"/>
      <c r="F29" s="240"/>
      <c r="G29" s="240"/>
      <c r="H29" s="240"/>
      <c r="I29" s="240"/>
      <c r="J29" s="240"/>
      <c r="K29" s="240"/>
      <c r="L29" s="241"/>
    </row>
    <row r="30" spans="1:12" x14ac:dyDescent="0.2">
      <c r="A30" s="21" t="str">
        <f>IF('Activity Classification'!B32&gt;0,'Activity Classification'!B32,"")</f>
        <v/>
      </c>
      <c r="B30" s="21"/>
      <c r="C30" s="21"/>
      <c r="D30" s="21"/>
      <c r="E30" s="21"/>
      <c r="F30" s="21"/>
      <c r="G30" s="21"/>
      <c r="H30" s="21"/>
      <c r="I30" s="21"/>
      <c r="J30" s="21"/>
      <c r="K30" s="21"/>
      <c r="L30" s="21"/>
    </row>
    <row r="31" spans="1:12" x14ac:dyDescent="0.2">
      <c r="A31" s="21" t="str">
        <f>IF('Activity Classification'!B33&gt;0,'Activity Classification'!B33,"")</f>
        <v/>
      </c>
      <c r="B31" s="21"/>
      <c r="C31" s="21"/>
      <c r="D31" s="21"/>
      <c r="E31" s="21"/>
      <c r="F31" s="21"/>
      <c r="G31" s="21"/>
      <c r="H31" s="21"/>
      <c r="I31" s="21"/>
      <c r="J31" s="21"/>
      <c r="K31" s="21"/>
      <c r="L31" s="21"/>
    </row>
    <row r="32" spans="1:12" x14ac:dyDescent="0.2">
      <c r="A32" s="21" t="str">
        <f>IF('Activity Classification'!B34&gt;0,'Activity Classification'!B34,"")</f>
        <v/>
      </c>
      <c r="B32" s="21"/>
      <c r="C32" s="21"/>
      <c r="D32" s="21"/>
      <c r="E32" s="21"/>
      <c r="F32" s="21"/>
      <c r="G32" s="21"/>
      <c r="H32" s="21"/>
      <c r="I32" s="21"/>
      <c r="J32" s="21"/>
      <c r="K32" s="21"/>
      <c r="L32" s="21"/>
    </row>
    <row r="33" spans="1:12" x14ac:dyDescent="0.2">
      <c r="A33" s="21" t="str">
        <f>IF('Activity Classification'!B35&gt;0,'Activity Classification'!B35,"")</f>
        <v/>
      </c>
      <c r="B33" s="21"/>
      <c r="C33" s="21"/>
      <c r="D33" s="21"/>
      <c r="E33" s="21"/>
      <c r="F33" s="21"/>
      <c r="G33" s="21"/>
      <c r="H33" s="21"/>
      <c r="I33" s="21"/>
      <c r="J33" s="21"/>
      <c r="K33" s="21"/>
      <c r="L33" s="21"/>
    </row>
    <row r="34" spans="1:12" x14ac:dyDescent="0.2">
      <c r="A34" s="21" t="str">
        <f>IF('Activity Classification'!B36&gt;0,'Activity Classification'!B36,"")</f>
        <v/>
      </c>
      <c r="B34" s="21"/>
      <c r="C34" s="21"/>
      <c r="D34" s="21"/>
      <c r="E34" s="21"/>
      <c r="F34" s="21"/>
      <c r="G34" s="21"/>
      <c r="H34" s="21"/>
      <c r="I34" s="21"/>
      <c r="J34" s="21"/>
      <c r="K34" s="21"/>
      <c r="L34" s="21"/>
    </row>
    <row r="35" spans="1:12" x14ac:dyDescent="0.2">
      <c r="A35" s="21" t="str">
        <f>IF('Activity Classification'!B37&gt;0,'Activity Classification'!B37,"")</f>
        <v/>
      </c>
      <c r="B35" s="21"/>
      <c r="C35" s="21"/>
      <c r="D35" s="21"/>
      <c r="E35" s="21"/>
      <c r="F35" s="21"/>
      <c r="G35" s="21"/>
      <c r="H35" s="21"/>
      <c r="I35" s="21"/>
      <c r="J35" s="21"/>
      <c r="K35" s="21"/>
      <c r="L35" s="21"/>
    </row>
    <row r="36" spans="1:12" x14ac:dyDescent="0.2">
      <c r="A36" s="21" t="str">
        <f>IF('Activity Classification'!B38&gt;0,'Activity Classification'!B38,"")</f>
        <v/>
      </c>
      <c r="B36" s="21"/>
      <c r="C36" s="21"/>
      <c r="D36" s="21"/>
      <c r="E36" s="21"/>
      <c r="F36" s="21"/>
      <c r="G36" s="21"/>
      <c r="H36" s="21"/>
      <c r="I36" s="21"/>
      <c r="J36" s="21"/>
      <c r="K36" s="21"/>
      <c r="L36" s="21"/>
    </row>
    <row r="37" spans="1:12" x14ac:dyDescent="0.2">
      <c r="A37" s="21" t="str">
        <f>IF('Activity Classification'!B39&gt;0,'Activity Classification'!B39,"")</f>
        <v/>
      </c>
      <c r="B37" s="21"/>
      <c r="C37" s="21"/>
      <c r="D37" s="21"/>
      <c r="E37" s="21"/>
      <c r="F37" s="21"/>
      <c r="G37" s="21"/>
      <c r="H37" s="21"/>
      <c r="I37" s="21"/>
      <c r="J37" s="21"/>
      <c r="K37" s="21"/>
      <c r="L37" s="21"/>
    </row>
    <row r="38" spans="1:12" x14ac:dyDescent="0.2">
      <c r="A38" s="21" t="str">
        <f>IF('Activity Classification'!B40&gt;0,'Activity Classification'!B40,"")</f>
        <v/>
      </c>
      <c r="B38" s="21"/>
      <c r="C38" s="21"/>
      <c r="D38" s="21"/>
      <c r="E38" s="21"/>
      <c r="F38" s="21"/>
      <c r="G38" s="21"/>
      <c r="H38" s="21"/>
      <c r="I38" s="21"/>
      <c r="J38" s="21"/>
      <c r="K38" s="21"/>
      <c r="L38" s="21"/>
    </row>
    <row r="39" spans="1:12" x14ac:dyDescent="0.2">
      <c r="A39" s="21" t="str">
        <f>IF('Activity Classification'!B41&gt;0,'Activity Classification'!B41,"")</f>
        <v/>
      </c>
      <c r="B39" s="21"/>
      <c r="C39" s="21"/>
      <c r="D39" s="21"/>
      <c r="E39" s="21"/>
      <c r="F39" s="21"/>
      <c r="G39" s="21"/>
      <c r="H39" s="21"/>
      <c r="I39" s="21"/>
      <c r="J39" s="21"/>
      <c r="K39" s="21"/>
      <c r="L39" s="21"/>
    </row>
    <row r="40" spans="1:12" x14ac:dyDescent="0.2">
      <c r="A40" s="21" t="str">
        <f>IF('Activity Classification'!B42&gt;0,'Activity Classification'!B42,"")</f>
        <v/>
      </c>
      <c r="B40" s="21"/>
      <c r="C40" s="21"/>
      <c r="D40" s="21"/>
      <c r="E40" s="21"/>
      <c r="F40" s="21"/>
      <c r="G40" s="21"/>
      <c r="H40" s="21"/>
      <c r="I40" s="21"/>
      <c r="J40" s="21"/>
      <c r="K40" s="21"/>
      <c r="L40" s="21"/>
    </row>
    <row r="41" spans="1:12" x14ac:dyDescent="0.2">
      <c r="A41" s="21" t="str">
        <f>IF('Activity Classification'!B43&gt;0,'Activity Classification'!B43,"")</f>
        <v/>
      </c>
      <c r="B41" s="21"/>
      <c r="C41" s="21"/>
      <c r="D41" s="21"/>
      <c r="E41" s="21"/>
      <c r="F41" s="21"/>
      <c r="G41" s="21"/>
      <c r="H41" s="21"/>
      <c r="I41" s="21"/>
      <c r="J41" s="21"/>
      <c r="K41" s="21"/>
      <c r="L41" s="21"/>
    </row>
    <row r="42" spans="1:12" x14ac:dyDescent="0.2">
      <c r="A42" s="21" t="str">
        <f>IF('Activity Classification'!B44&gt;0,'Activity Classification'!B44,"")</f>
        <v/>
      </c>
      <c r="B42" s="21"/>
      <c r="C42" s="21"/>
      <c r="D42" s="21"/>
      <c r="E42" s="21"/>
      <c r="F42" s="21"/>
      <c r="G42" s="21"/>
      <c r="H42" s="21"/>
      <c r="I42" s="21"/>
      <c r="J42" s="21"/>
      <c r="K42" s="21"/>
      <c r="L42" s="21"/>
    </row>
    <row r="43" spans="1:12" x14ac:dyDescent="0.2">
      <c r="A43" s="21" t="str">
        <f>IF('Activity Classification'!B45&gt;0,'Activity Classification'!B45,"")</f>
        <v/>
      </c>
      <c r="B43" s="21"/>
      <c r="C43" s="21"/>
      <c r="D43" s="21"/>
      <c r="E43" s="21"/>
      <c r="F43" s="21"/>
      <c r="G43" s="21"/>
      <c r="H43" s="21"/>
      <c r="I43" s="21"/>
      <c r="J43" s="21"/>
      <c r="K43" s="21"/>
      <c r="L43" s="21"/>
    </row>
    <row r="44" spans="1:12" x14ac:dyDescent="0.2">
      <c r="A44" s="21" t="str">
        <f>IF('Activity Classification'!B46&gt;0,'Activity Classification'!B46,"")</f>
        <v/>
      </c>
      <c r="B44" s="21"/>
      <c r="C44" s="21"/>
      <c r="D44" s="21"/>
      <c r="E44" s="21"/>
      <c r="F44" s="21"/>
      <c r="G44" s="21"/>
      <c r="H44" s="21"/>
      <c r="I44" s="21"/>
      <c r="J44" s="21"/>
      <c r="K44" s="21"/>
      <c r="L44" s="21"/>
    </row>
    <row r="45" spans="1:12" x14ac:dyDescent="0.2">
      <c r="A45" s="21" t="str">
        <f>IF('Activity Classification'!B47&gt;0,'Activity Classification'!B47,"")</f>
        <v/>
      </c>
      <c r="B45" s="21"/>
      <c r="C45" s="21"/>
      <c r="D45" s="21"/>
      <c r="E45" s="21"/>
      <c r="F45" s="21"/>
      <c r="G45" s="21"/>
      <c r="H45" s="21"/>
      <c r="I45" s="21"/>
      <c r="J45" s="21"/>
      <c r="K45" s="21"/>
      <c r="L45" s="21"/>
    </row>
    <row r="46" spans="1:12" x14ac:dyDescent="0.2">
      <c r="A46" s="21" t="str">
        <f>IF('Activity Classification'!B48&gt;0,'Activity Classification'!B48,"")</f>
        <v/>
      </c>
      <c r="B46" s="21"/>
      <c r="C46" s="21"/>
      <c r="D46" s="21"/>
      <c r="E46" s="21"/>
      <c r="F46" s="21"/>
      <c r="G46" s="21"/>
      <c r="H46" s="21"/>
      <c r="I46" s="21"/>
      <c r="J46" s="21"/>
      <c r="K46" s="21"/>
      <c r="L46" s="21"/>
    </row>
    <row r="47" spans="1:12" x14ac:dyDescent="0.2">
      <c r="A47" s="21" t="str">
        <f>IF('Activity Classification'!B49&gt;0,'Activity Classification'!B49,"")</f>
        <v/>
      </c>
      <c r="B47" s="21"/>
      <c r="C47" s="21"/>
      <c r="D47" s="21"/>
      <c r="E47" s="21"/>
      <c r="F47" s="21"/>
      <c r="G47" s="21"/>
      <c r="H47" s="21"/>
      <c r="I47" s="21"/>
      <c r="J47" s="21"/>
      <c r="K47" s="21"/>
      <c r="L47" s="21"/>
    </row>
    <row r="48" spans="1:12" x14ac:dyDescent="0.2">
      <c r="A48" s="21" t="str">
        <f>IF('Activity Classification'!B50&gt;0,'Activity Classification'!B50,"")</f>
        <v/>
      </c>
      <c r="B48" s="21"/>
      <c r="C48" s="21"/>
      <c r="D48" s="21"/>
      <c r="E48" s="21"/>
      <c r="F48" s="21"/>
      <c r="G48" s="21"/>
      <c r="H48" s="21"/>
      <c r="I48" s="21"/>
      <c r="J48" s="21"/>
      <c r="K48" s="21"/>
      <c r="L48" s="21"/>
    </row>
    <row r="49" spans="1:12" x14ac:dyDescent="0.2">
      <c r="A49" s="21" t="str">
        <f>IF('Activity Classification'!B51&gt;0,'Activity Classification'!B51,"")</f>
        <v/>
      </c>
      <c r="B49" s="21"/>
      <c r="C49" s="21"/>
      <c r="D49" s="21"/>
      <c r="E49" s="21"/>
      <c r="F49" s="21"/>
      <c r="G49" s="21"/>
      <c r="H49" s="21"/>
      <c r="I49" s="21"/>
      <c r="J49" s="21"/>
      <c r="K49" s="21"/>
      <c r="L49" s="21"/>
    </row>
    <row r="50" spans="1:12" ht="15" x14ac:dyDescent="0.2">
      <c r="A50" s="239" t="s">
        <v>354</v>
      </c>
      <c r="B50" s="240"/>
      <c r="C50" s="240"/>
      <c r="D50" s="240"/>
      <c r="E50" s="240"/>
      <c r="F50" s="240"/>
      <c r="G50" s="240"/>
      <c r="H50" s="240"/>
      <c r="I50" s="240"/>
      <c r="J50" s="240"/>
      <c r="K50" s="240"/>
      <c r="L50" s="241"/>
    </row>
    <row r="51" spans="1:12" x14ac:dyDescent="0.2">
      <c r="A51" s="21" t="str">
        <f>IF('Activity Classification'!B53&gt;0,'Activity Classification'!B53,"")</f>
        <v/>
      </c>
      <c r="B51" s="21"/>
      <c r="C51" s="21"/>
      <c r="D51" s="21"/>
      <c r="E51" s="21"/>
      <c r="F51" s="21"/>
      <c r="G51" s="21"/>
      <c r="H51" s="21"/>
      <c r="I51" s="21"/>
      <c r="J51" s="21"/>
      <c r="K51" s="21"/>
      <c r="L51" s="21"/>
    </row>
    <row r="52" spans="1:12" x14ac:dyDescent="0.2">
      <c r="A52" s="21" t="str">
        <f>IF('Activity Classification'!B54&gt;0,'Activity Classification'!B54,"")</f>
        <v/>
      </c>
      <c r="B52" s="21"/>
      <c r="C52" s="21"/>
      <c r="D52" s="21"/>
      <c r="E52" s="21"/>
      <c r="F52" s="21"/>
      <c r="G52" s="21"/>
      <c r="H52" s="21"/>
      <c r="I52" s="21"/>
      <c r="J52" s="21"/>
      <c r="K52" s="21"/>
      <c r="L52" s="21"/>
    </row>
    <row r="53" spans="1:12" x14ac:dyDescent="0.2">
      <c r="A53" s="21" t="str">
        <f>IF('Activity Classification'!B55&gt;0,'Activity Classification'!B55,"")</f>
        <v/>
      </c>
      <c r="B53" s="21"/>
      <c r="C53" s="21"/>
      <c r="D53" s="21"/>
      <c r="E53" s="21"/>
      <c r="F53" s="21"/>
      <c r="G53" s="21"/>
      <c r="H53" s="21"/>
      <c r="I53" s="21"/>
      <c r="J53" s="21"/>
      <c r="K53" s="21"/>
      <c r="L53" s="21"/>
    </row>
    <row r="54" spans="1:12" x14ac:dyDescent="0.2">
      <c r="A54" s="21" t="str">
        <f>IF('Activity Classification'!B56&gt;0,'Activity Classification'!B56,"")</f>
        <v/>
      </c>
      <c r="B54" s="21"/>
      <c r="C54" s="21"/>
      <c r="D54" s="21"/>
      <c r="E54" s="21"/>
      <c r="F54" s="21"/>
      <c r="G54" s="21"/>
      <c r="H54" s="21"/>
      <c r="I54" s="21"/>
      <c r="J54" s="21"/>
      <c r="K54" s="21"/>
      <c r="L54" s="21"/>
    </row>
    <row r="55" spans="1:12" x14ac:dyDescent="0.2">
      <c r="A55" s="21" t="str">
        <f>IF('Activity Classification'!B57&gt;0,'Activity Classification'!B57,"")</f>
        <v/>
      </c>
      <c r="B55" s="21"/>
      <c r="C55" s="21"/>
      <c r="D55" s="21"/>
      <c r="E55" s="21"/>
      <c r="F55" s="21"/>
      <c r="G55" s="21"/>
      <c r="H55" s="21"/>
      <c r="I55" s="21"/>
      <c r="J55" s="21"/>
      <c r="K55" s="21"/>
      <c r="L55" s="21"/>
    </row>
    <row r="56" spans="1:12" x14ac:dyDescent="0.2">
      <c r="A56" s="21" t="str">
        <f>IF('Activity Classification'!B58&gt;0,'Activity Classification'!B58,"")</f>
        <v/>
      </c>
      <c r="B56" s="21"/>
      <c r="C56" s="21"/>
      <c r="D56" s="21"/>
      <c r="E56" s="21"/>
      <c r="F56" s="21"/>
      <c r="G56" s="21"/>
      <c r="H56" s="21"/>
      <c r="I56" s="21"/>
      <c r="J56" s="21"/>
      <c r="K56" s="21"/>
      <c r="L56" s="21"/>
    </row>
    <row r="57" spans="1:12" x14ac:dyDescent="0.2">
      <c r="A57" s="21" t="str">
        <f>IF('Activity Classification'!B59&gt;0,'Activity Classification'!B59,"")</f>
        <v/>
      </c>
      <c r="B57" s="21"/>
      <c r="C57" s="21"/>
      <c r="D57" s="21"/>
      <c r="E57" s="21"/>
      <c r="F57" s="21"/>
      <c r="G57" s="21"/>
      <c r="H57" s="21"/>
      <c r="I57" s="21"/>
      <c r="J57" s="21"/>
      <c r="K57" s="21"/>
      <c r="L57" s="21"/>
    </row>
    <row r="58" spans="1:12" x14ac:dyDescent="0.2">
      <c r="A58" s="21" t="str">
        <f>IF('Activity Classification'!B60&gt;0,'Activity Classification'!B60,"")</f>
        <v/>
      </c>
      <c r="B58" s="21"/>
      <c r="C58" s="21"/>
      <c r="D58" s="21"/>
      <c r="E58" s="21"/>
      <c r="F58" s="21"/>
      <c r="G58" s="21"/>
      <c r="H58" s="21"/>
      <c r="I58" s="21"/>
      <c r="J58" s="21"/>
      <c r="K58" s="21"/>
      <c r="L58" s="21"/>
    </row>
    <row r="59" spans="1:12" x14ac:dyDescent="0.2">
      <c r="A59" s="21" t="str">
        <f>IF('Activity Classification'!B61&gt;0,'Activity Classification'!B61,"")</f>
        <v/>
      </c>
      <c r="B59" s="21"/>
      <c r="C59" s="21"/>
      <c r="D59" s="21"/>
      <c r="E59" s="21"/>
      <c r="F59" s="21"/>
      <c r="G59" s="21"/>
      <c r="H59" s="21"/>
      <c r="I59" s="21"/>
      <c r="J59" s="21"/>
      <c r="K59" s="21"/>
      <c r="L59" s="21"/>
    </row>
    <row r="60" spans="1:12" x14ac:dyDescent="0.2">
      <c r="A60" s="21" t="str">
        <f>IF('Activity Classification'!B62&gt;0,'Activity Classification'!B62,"")</f>
        <v/>
      </c>
      <c r="B60" s="21"/>
      <c r="C60" s="21"/>
      <c r="D60" s="21"/>
      <c r="E60" s="21"/>
      <c r="F60" s="21"/>
      <c r="G60" s="21"/>
      <c r="H60" s="21"/>
      <c r="I60" s="21"/>
      <c r="J60" s="21"/>
      <c r="K60" s="21"/>
      <c r="L60" s="21"/>
    </row>
    <row r="61" spans="1:12" x14ac:dyDescent="0.2">
      <c r="A61" s="21" t="str">
        <f>IF('Activity Classification'!B63&gt;0,'Activity Classification'!B63,"")</f>
        <v/>
      </c>
      <c r="B61" s="21"/>
      <c r="C61" s="21"/>
      <c r="D61" s="21"/>
      <c r="E61" s="21"/>
      <c r="F61" s="21"/>
      <c r="G61" s="21"/>
      <c r="H61" s="21"/>
      <c r="I61" s="21"/>
      <c r="J61" s="21"/>
      <c r="K61" s="21"/>
      <c r="L61" s="21"/>
    </row>
    <row r="62" spans="1:12" x14ac:dyDescent="0.2">
      <c r="A62" s="21" t="str">
        <f>IF('Activity Classification'!B64&gt;0,'Activity Classification'!B64,"")</f>
        <v/>
      </c>
      <c r="B62" s="21"/>
      <c r="C62" s="21"/>
      <c r="D62" s="21"/>
      <c r="E62" s="21"/>
      <c r="F62" s="21"/>
      <c r="G62" s="21"/>
      <c r="H62" s="21"/>
      <c r="I62" s="21"/>
      <c r="J62" s="21"/>
      <c r="K62" s="21"/>
      <c r="L62" s="21"/>
    </row>
    <row r="63" spans="1:12" x14ac:dyDescent="0.2">
      <c r="A63" s="21" t="str">
        <f>IF('Activity Classification'!B65&gt;0,'Activity Classification'!B65,"")</f>
        <v/>
      </c>
      <c r="B63" s="21"/>
      <c r="C63" s="21"/>
      <c r="D63" s="21"/>
      <c r="E63" s="21"/>
      <c r="F63" s="21"/>
      <c r="G63" s="21"/>
      <c r="H63" s="21"/>
      <c r="I63" s="21"/>
      <c r="J63" s="21"/>
      <c r="K63" s="21"/>
      <c r="L63" s="21"/>
    </row>
    <row r="64" spans="1:12" x14ac:dyDescent="0.2">
      <c r="A64" s="21" t="str">
        <f>IF('Activity Classification'!B66&gt;0,'Activity Classification'!B66,"")</f>
        <v/>
      </c>
      <c r="B64" s="21"/>
      <c r="C64" s="21"/>
      <c r="D64" s="21"/>
      <c r="E64" s="21"/>
      <c r="F64" s="21"/>
      <c r="G64" s="21"/>
      <c r="H64" s="21"/>
      <c r="I64" s="21"/>
      <c r="J64" s="21"/>
      <c r="K64" s="21"/>
      <c r="L64" s="21"/>
    </row>
    <row r="65" spans="1:12" x14ac:dyDescent="0.2">
      <c r="A65" s="21" t="str">
        <f>IF('Activity Classification'!B67&gt;0,'Activity Classification'!B67,"")</f>
        <v/>
      </c>
      <c r="B65" s="21"/>
      <c r="C65" s="21"/>
      <c r="D65" s="21"/>
      <c r="E65" s="21"/>
      <c r="F65" s="21"/>
      <c r="G65" s="21"/>
      <c r="H65" s="21"/>
      <c r="I65" s="21"/>
      <c r="J65" s="21"/>
      <c r="K65" s="21"/>
      <c r="L65" s="21"/>
    </row>
    <row r="66" spans="1:12" x14ac:dyDescent="0.2">
      <c r="A66" s="21" t="str">
        <f>IF('Activity Classification'!B68&gt;0,'Activity Classification'!B68,"")</f>
        <v/>
      </c>
      <c r="B66" s="21"/>
      <c r="C66" s="21"/>
      <c r="D66" s="21"/>
      <c r="E66" s="21"/>
      <c r="F66" s="21"/>
      <c r="G66" s="21"/>
      <c r="H66" s="21"/>
      <c r="I66" s="21"/>
      <c r="J66" s="21"/>
      <c r="K66" s="21"/>
      <c r="L66" s="21"/>
    </row>
    <row r="67" spans="1:12" x14ac:dyDescent="0.2">
      <c r="A67" s="21" t="str">
        <f>IF('Activity Classification'!B69&gt;0,'Activity Classification'!B69,"")</f>
        <v/>
      </c>
      <c r="B67" s="21"/>
      <c r="C67" s="21"/>
      <c r="D67" s="21"/>
      <c r="E67" s="21"/>
      <c r="F67" s="21"/>
      <c r="G67" s="21"/>
      <c r="H67" s="21"/>
      <c r="I67" s="21"/>
      <c r="J67" s="21"/>
      <c r="K67" s="21"/>
      <c r="L67" s="21"/>
    </row>
    <row r="68" spans="1:12" x14ac:dyDescent="0.2">
      <c r="A68" s="21" t="str">
        <f>IF('Activity Classification'!B70&gt;0,'Activity Classification'!B70,"")</f>
        <v/>
      </c>
      <c r="B68" s="21"/>
      <c r="C68" s="21"/>
      <c r="D68" s="21"/>
      <c r="E68" s="21"/>
      <c r="F68" s="21"/>
      <c r="G68" s="21"/>
      <c r="H68" s="21"/>
      <c r="I68" s="21"/>
      <c r="J68" s="21"/>
      <c r="K68" s="21"/>
      <c r="L68" s="21"/>
    </row>
    <row r="69" spans="1:12" x14ac:dyDescent="0.2">
      <c r="A69" s="21" t="str">
        <f>IF('Activity Classification'!B71&gt;0,'Activity Classification'!B71,"")</f>
        <v/>
      </c>
      <c r="B69" s="21"/>
      <c r="C69" s="21"/>
      <c r="D69" s="21"/>
      <c r="E69" s="21"/>
      <c r="F69" s="21"/>
      <c r="G69" s="21"/>
      <c r="H69" s="21"/>
      <c r="I69" s="21"/>
      <c r="J69" s="21"/>
      <c r="K69" s="21"/>
      <c r="L69" s="21"/>
    </row>
    <row r="70" spans="1:12" x14ac:dyDescent="0.2">
      <c r="A70" s="21" t="str">
        <f>IF('Activity Classification'!B72&gt;0,'Activity Classification'!B72,"")</f>
        <v/>
      </c>
      <c r="B70" s="21"/>
      <c r="C70" s="21"/>
      <c r="D70" s="21"/>
      <c r="E70" s="21"/>
      <c r="F70" s="21"/>
      <c r="G70" s="21"/>
      <c r="H70" s="21"/>
      <c r="I70" s="21"/>
      <c r="J70" s="21"/>
      <c r="K70" s="21"/>
      <c r="L70" s="21"/>
    </row>
  </sheetData>
  <mergeCells count="7">
    <mergeCell ref="C6:L6"/>
    <mergeCell ref="A3:J4"/>
    <mergeCell ref="A8:L8"/>
    <mergeCell ref="A29:L29"/>
    <mergeCell ref="A50:L50"/>
    <mergeCell ref="A6:A7"/>
    <mergeCell ref="B6:B7"/>
  </mergeCells>
  <phoneticPr fontId="30" type="noConversion"/>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workbookViewId="0">
      <pane ySplit="5" topLeftCell="A66" activePane="bottomLeft" state="frozen"/>
      <selection pane="bottomLeft" activeCell="D68" sqref="D68"/>
    </sheetView>
  </sheetViews>
  <sheetFormatPr defaultColWidth="8.85546875" defaultRowHeight="14.25" x14ac:dyDescent="0.2"/>
  <cols>
    <col min="1" max="1" width="20.7109375" style="19" customWidth="1"/>
    <col min="2" max="2" width="14.85546875" style="19" customWidth="1"/>
    <col min="3" max="3" width="16.42578125" style="19" customWidth="1"/>
    <col min="4" max="4" width="18.140625" style="19" customWidth="1"/>
    <col min="5" max="5" width="13.42578125" style="19" customWidth="1"/>
    <col min="6" max="6" width="15" style="19" customWidth="1"/>
    <col min="7" max="7" width="11" style="19" customWidth="1"/>
    <col min="8" max="8" width="11.7109375" style="19" customWidth="1"/>
    <col min="9" max="9" width="10.42578125" style="19" customWidth="1"/>
    <col min="10" max="10" width="13.42578125" style="19" customWidth="1"/>
    <col min="11" max="11" width="10.42578125" style="19" customWidth="1"/>
    <col min="12" max="12" width="10.28515625" style="19" customWidth="1"/>
    <col min="13" max="13" width="10.7109375" style="19" customWidth="1"/>
    <col min="14" max="14" width="12.42578125" style="19" customWidth="1"/>
    <col min="15" max="15" width="19.42578125" style="19" customWidth="1"/>
    <col min="16" max="16384" width="8.85546875" style="19"/>
  </cols>
  <sheetData>
    <row r="1" spans="1:15" ht="40.5" x14ac:dyDescent="0.3">
      <c r="A1" s="20" t="s">
        <v>118</v>
      </c>
    </row>
    <row r="4" spans="1:15" ht="18" x14ac:dyDescent="0.25">
      <c r="A4" s="242" t="s">
        <v>158</v>
      </c>
      <c r="B4" s="242" t="s">
        <v>120</v>
      </c>
      <c r="C4" s="242" t="s">
        <v>164</v>
      </c>
      <c r="D4" s="237" t="s">
        <v>77</v>
      </c>
      <c r="E4" s="237"/>
      <c r="F4" s="237"/>
      <c r="G4" s="237"/>
      <c r="H4" s="237"/>
      <c r="I4" s="237"/>
      <c r="J4" s="237"/>
      <c r="K4" s="237"/>
      <c r="L4" s="237"/>
      <c r="M4" s="237"/>
      <c r="N4" s="242" t="s">
        <v>119</v>
      </c>
      <c r="O4" s="242" t="s">
        <v>78</v>
      </c>
    </row>
    <row r="5" spans="1:15" ht="60" customHeight="1" x14ac:dyDescent="0.25">
      <c r="A5" s="242"/>
      <c r="B5" s="242"/>
      <c r="C5" s="242"/>
      <c r="D5" s="14" t="s">
        <v>159</v>
      </c>
      <c r="E5" s="14" t="s">
        <v>160</v>
      </c>
      <c r="F5" s="14" t="s">
        <v>143</v>
      </c>
      <c r="G5" s="14" t="s">
        <v>144</v>
      </c>
      <c r="H5" s="14" t="s">
        <v>145</v>
      </c>
      <c r="I5" s="14" t="s">
        <v>146</v>
      </c>
      <c r="J5" s="14" t="s">
        <v>147</v>
      </c>
      <c r="K5" s="14" t="str">
        <f>'Staff cost-OST'!A15</f>
        <v>Other (specify)</v>
      </c>
      <c r="L5" s="14" t="str">
        <f>'Staff cost-OST'!A16</f>
        <v>Other (specify)</v>
      </c>
      <c r="M5" s="14" t="str">
        <f>'Staff cost-OST'!A17</f>
        <v>Other (specify)</v>
      </c>
      <c r="N5" s="242"/>
      <c r="O5" s="242"/>
    </row>
    <row r="6" spans="1:15" ht="15" x14ac:dyDescent="0.2">
      <c r="A6" s="244" t="s">
        <v>161</v>
      </c>
      <c r="B6" s="245"/>
      <c r="C6" s="245"/>
      <c r="D6" s="245"/>
      <c r="E6" s="245"/>
      <c r="F6" s="245"/>
      <c r="G6" s="245"/>
      <c r="H6" s="245"/>
      <c r="I6" s="245"/>
      <c r="J6" s="245"/>
      <c r="K6" s="245"/>
      <c r="L6" s="245"/>
      <c r="M6" s="245"/>
      <c r="N6" s="245"/>
      <c r="O6" s="246"/>
    </row>
    <row r="7" spans="1:15" ht="43.5" x14ac:dyDescent="0.25">
      <c r="A7" s="21" t="str">
        <f>'Activity Classification'!B11</f>
        <v>Distribution of methadone or buprenorphine</v>
      </c>
      <c r="B7" s="38">
        <f>IFERROR('Activity Classification'!C11, "0%")</f>
        <v>0</v>
      </c>
      <c r="C7" s="21">
        <f>'Staff time-OST'!B9</f>
        <v>0</v>
      </c>
      <c r="D7" s="21">
        <f>'Staff cost-OST'!G8*'Staff time-OST'!C9</f>
        <v>0</v>
      </c>
      <c r="E7" s="21">
        <f>'Staff cost-OST'!G9*'Staff time-OST'!D9</f>
        <v>0</v>
      </c>
      <c r="F7" s="21">
        <f>'Staff cost-OST'!G10*'Staff time-OST'!E9</f>
        <v>0</v>
      </c>
      <c r="G7" s="21">
        <f>'Staff cost-OST'!G11*'Staff time-OST'!F9</f>
        <v>0</v>
      </c>
      <c r="H7" s="21">
        <f>'Staff cost-OST'!G12*'Staff time-OST'!G9</f>
        <v>0</v>
      </c>
      <c r="I7" s="21">
        <f>'Staff cost-OST'!G13*'Staff time-OST'!H9</f>
        <v>0</v>
      </c>
      <c r="J7" s="21">
        <f>'Staff cost-OST'!G14*'Staff time-OST'!I9</f>
        <v>0</v>
      </c>
      <c r="K7" s="21">
        <f>'Staff cost-OST'!G15*'Staff time-OST'!J9</f>
        <v>0</v>
      </c>
      <c r="L7" s="21">
        <f>'Staff cost-OST'!G16*'Staff time-OST'!K9</f>
        <v>0</v>
      </c>
      <c r="M7" s="21">
        <f>'Staff cost-OST'!G17*'Staff time-OST'!L9</f>
        <v>0</v>
      </c>
      <c r="N7" s="21">
        <f>SUM(D7:M7)</f>
        <v>0</v>
      </c>
      <c r="O7" s="22">
        <f>B7*C7*N7</f>
        <v>0</v>
      </c>
    </row>
    <row r="8" spans="1:15" ht="15" x14ac:dyDescent="0.25">
      <c r="A8" s="21">
        <f>'Activity Classification'!B12</f>
        <v>0</v>
      </c>
      <c r="B8" s="38">
        <f>IFERROR('Activity Classification'!C12, "0%")</f>
        <v>0</v>
      </c>
      <c r="C8" s="21">
        <f>'Staff time-OST'!B10</f>
        <v>0</v>
      </c>
      <c r="D8" s="21">
        <f>'Staff cost-OST'!G8*'Staff time-OST'!C10</f>
        <v>0</v>
      </c>
      <c r="E8" s="21">
        <f>'Staff cost-OST'!G9*'Staff time-OST'!D10</f>
        <v>0</v>
      </c>
      <c r="F8" s="21">
        <f>'Staff cost-OST'!G10*'Staff time-OST'!E10</f>
        <v>0</v>
      </c>
      <c r="G8" s="21">
        <f>'Staff cost-OST'!G11*'Staff time-OST'!F10</f>
        <v>0</v>
      </c>
      <c r="H8" s="21">
        <f>'Staff cost-OST'!G12*'Staff time-OST'!G10</f>
        <v>0</v>
      </c>
      <c r="I8" s="21">
        <f>'Staff cost-OST'!G13*'Staff time-OST'!H10</f>
        <v>0</v>
      </c>
      <c r="J8" s="21">
        <f>'Staff cost-OST'!G14*'Staff time-OST'!I10</f>
        <v>0</v>
      </c>
      <c r="K8" s="21">
        <f>'Staff cost-OST'!G15*'Staff time-OST'!J10</f>
        <v>0</v>
      </c>
      <c r="L8" s="21">
        <f>'Staff cost-OST'!G16*'Staff time-OST'!K10</f>
        <v>0</v>
      </c>
      <c r="M8" s="21">
        <f>'Staff cost-OST'!G17*'Staff time-OST'!L10</f>
        <v>0</v>
      </c>
      <c r="N8" s="21">
        <f t="shared" ref="N8:N68" si="0">SUM(D8:M8)</f>
        <v>0</v>
      </c>
      <c r="O8" s="22">
        <f t="shared" ref="O8:O68" si="1">B8*C8*N8</f>
        <v>0</v>
      </c>
    </row>
    <row r="9" spans="1:15" ht="15" x14ac:dyDescent="0.25">
      <c r="A9" s="21">
        <f>'Activity Classification'!B13</f>
        <v>0</v>
      </c>
      <c r="B9" s="38">
        <f>IFERROR('Activity Classification'!C13, "0%")</f>
        <v>0</v>
      </c>
      <c r="C9" s="21">
        <f>'Staff time-OST'!B11</f>
        <v>0</v>
      </c>
      <c r="D9" s="21">
        <f>'Staff cost-OST'!G8*'Staff time-OST'!C11</f>
        <v>0</v>
      </c>
      <c r="E9" s="21">
        <f>'Staff cost-OST'!G9*'Staff time-OST'!D11</f>
        <v>0</v>
      </c>
      <c r="F9" s="21">
        <f>'Staff cost-OST'!G10*'Staff time-OST'!E11</f>
        <v>0</v>
      </c>
      <c r="G9" s="21">
        <f>'Staff cost-OST'!G11*'Staff time-OST'!F11</f>
        <v>0</v>
      </c>
      <c r="H9" s="21">
        <f>'Staff cost-OST'!G12*'Staff time-OST'!G11</f>
        <v>0</v>
      </c>
      <c r="I9" s="21">
        <f>'Staff cost-OST'!G13*'Staff time-OST'!H11</f>
        <v>0</v>
      </c>
      <c r="J9" s="21">
        <f>'Staff cost-OST'!G14*'Staff time-OST'!I11</f>
        <v>0</v>
      </c>
      <c r="K9" s="21">
        <f>'Staff cost-OST'!G15*'Staff time-OST'!J11</f>
        <v>0</v>
      </c>
      <c r="L9" s="21">
        <f>'Staff cost-OST'!G16*'Staff time-OST'!K11</f>
        <v>0</v>
      </c>
      <c r="M9" s="21">
        <f>'Staff cost-OST'!G17*'Staff time-OST'!L11</f>
        <v>0</v>
      </c>
      <c r="N9" s="21">
        <f t="shared" si="0"/>
        <v>0</v>
      </c>
      <c r="O9" s="22">
        <f t="shared" si="1"/>
        <v>0</v>
      </c>
    </row>
    <row r="10" spans="1:15" ht="15" x14ac:dyDescent="0.25">
      <c r="A10" s="21">
        <f>'Activity Classification'!B14</f>
        <v>0</v>
      </c>
      <c r="B10" s="38">
        <f>IFERROR('Activity Classification'!C14, "0%")</f>
        <v>0</v>
      </c>
      <c r="C10" s="21">
        <f>'Staff time-OST'!B12</f>
        <v>0</v>
      </c>
      <c r="D10" s="21">
        <f>'Staff cost-OST'!G8*'Staff time-OST'!C12</f>
        <v>0</v>
      </c>
      <c r="E10" s="21">
        <f>'Staff cost-OST'!G9*'Staff time-OST'!D12</f>
        <v>0</v>
      </c>
      <c r="F10" s="21">
        <f>'Staff cost-OST'!G10*'Staff time-OST'!E12</f>
        <v>0</v>
      </c>
      <c r="G10" s="21">
        <f>'Staff cost-OST'!G11*'Staff time-OST'!F12</f>
        <v>0</v>
      </c>
      <c r="H10" s="21">
        <f>'Staff cost-OST'!G12*'Staff time-OST'!G12</f>
        <v>0</v>
      </c>
      <c r="I10" s="21">
        <f>'Staff cost-OST'!G13*'Staff time-OST'!H12</f>
        <v>0</v>
      </c>
      <c r="J10" s="21">
        <f>'Staff cost-OST'!G14*'Staff time-OST'!I12</f>
        <v>0</v>
      </c>
      <c r="K10" s="21">
        <f>'Staff cost-OST'!G15*'Staff time-OST'!J12</f>
        <v>0</v>
      </c>
      <c r="L10" s="21">
        <f>'Staff cost-OST'!G16*'Staff time-OST'!K12</f>
        <v>0</v>
      </c>
      <c r="M10" s="21">
        <f>'Staff cost-OST'!G17*'Staff time-OST'!L12</f>
        <v>0</v>
      </c>
      <c r="N10" s="21">
        <f t="shared" si="0"/>
        <v>0</v>
      </c>
      <c r="O10" s="22">
        <f t="shared" si="1"/>
        <v>0</v>
      </c>
    </row>
    <row r="11" spans="1:15" ht="15" x14ac:dyDescent="0.25">
      <c r="A11" s="21">
        <f>'Activity Classification'!B15</f>
        <v>0</v>
      </c>
      <c r="B11" s="38">
        <f>IFERROR('Activity Classification'!C15, "0%")</f>
        <v>0</v>
      </c>
      <c r="C11" s="21">
        <f>'Staff time-OST'!B13</f>
        <v>0</v>
      </c>
      <c r="D11" s="21">
        <f>'Staff cost-OST'!G8*'Staff time-OST'!C13</f>
        <v>0</v>
      </c>
      <c r="E11" s="21">
        <f>'Staff cost-OST'!G9*'Staff time-OST'!D13</f>
        <v>0</v>
      </c>
      <c r="F11" s="21">
        <f>'Staff cost-OST'!G10*'Staff time-OST'!E13</f>
        <v>0</v>
      </c>
      <c r="G11" s="21">
        <f>'Staff cost-OST'!G11*'Staff time-OST'!F13</f>
        <v>0</v>
      </c>
      <c r="H11" s="21">
        <f>'Staff cost-OST'!G12*'Staff time-OST'!G13</f>
        <v>0</v>
      </c>
      <c r="I11" s="21">
        <f>'Staff cost-OST'!G13*'Staff time-OST'!H13</f>
        <v>0</v>
      </c>
      <c r="J11" s="21">
        <f>'Staff cost-OST'!G14*'Staff time-OST'!I13</f>
        <v>0</v>
      </c>
      <c r="K11" s="21">
        <f>'Staff cost-OST'!G15*'Staff time-OST'!J13</f>
        <v>0</v>
      </c>
      <c r="L11" s="21">
        <f>'Staff cost-OST'!G16*'Staff time-OST'!K13</f>
        <v>0</v>
      </c>
      <c r="M11" s="21">
        <f>'Staff cost-OST'!G17*'Staff time-OST'!L13</f>
        <v>0</v>
      </c>
      <c r="N11" s="21">
        <f t="shared" si="0"/>
        <v>0</v>
      </c>
      <c r="O11" s="22">
        <f t="shared" si="1"/>
        <v>0</v>
      </c>
    </row>
    <row r="12" spans="1:15" ht="15" x14ac:dyDescent="0.25">
      <c r="A12" s="21">
        <f>'Activity Classification'!B16</f>
        <v>0</v>
      </c>
      <c r="B12" s="38">
        <f>IFERROR('Activity Classification'!C16, "0%")</f>
        <v>0</v>
      </c>
      <c r="C12" s="21">
        <f>'Staff time-OST'!B14</f>
        <v>0</v>
      </c>
      <c r="D12" s="21">
        <f>'Staff cost-OST'!G8*'Staff time-OST'!C14</f>
        <v>0</v>
      </c>
      <c r="E12" s="21">
        <f>'Staff cost-OST'!G9*'Staff time-OST'!D14</f>
        <v>0</v>
      </c>
      <c r="F12" s="21">
        <f>'Staff cost-OST'!G10*'Staff time-OST'!E14</f>
        <v>0</v>
      </c>
      <c r="G12" s="21">
        <f>'Staff cost-OST'!G11*'Staff time-OST'!F14</f>
        <v>0</v>
      </c>
      <c r="H12" s="21">
        <f>'Staff cost-OST'!G12*'Staff time-OST'!G14</f>
        <v>0</v>
      </c>
      <c r="I12" s="21">
        <f>'Staff cost-OST'!G13*'Staff time-OST'!H14</f>
        <v>0</v>
      </c>
      <c r="J12" s="21">
        <f>'Staff cost-OST'!G14*'Staff time-OST'!I14</f>
        <v>0</v>
      </c>
      <c r="K12" s="21">
        <f>'Staff cost-OST'!G15*'Staff time-OST'!J14</f>
        <v>0</v>
      </c>
      <c r="L12" s="21">
        <f>'Staff cost-OST'!G16*'Staff time-OST'!K14</f>
        <v>0</v>
      </c>
      <c r="M12" s="21">
        <f>'Staff cost-OST'!G17*'Staff time-OST'!L14</f>
        <v>0</v>
      </c>
      <c r="N12" s="21">
        <f t="shared" si="0"/>
        <v>0</v>
      </c>
      <c r="O12" s="22">
        <f t="shared" si="1"/>
        <v>0</v>
      </c>
    </row>
    <row r="13" spans="1:15" ht="15" x14ac:dyDescent="0.25">
      <c r="A13" s="21">
        <f>'Activity Classification'!B17</f>
        <v>0</v>
      </c>
      <c r="B13" s="38">
        <f>IFERROR('Activity Classification'!C17, "0%")</f>
        <v>0</v>
      </c>
      <c r="C13" s="21">
        <f>'Staff time-OST'!B15</f>
        <v>0</v>
      </c>
      <c r="D13" s="21">
        <f>'Staff cost-OST'!G8*'Staff time-OST'!C15</f>
        <v>0</v>
      </c>
      <c r="E13" s="21">
        <f>'Staff cost-OST'!G9*'Staff time-OST'!D15</f>
        <v>0</v>
      </c>
      <c r="F13" s="21">
        <f>'Staff cost-OST'!G10*'Staff time-OST'!E15</f>
        <v>0</v>
      </c>
      <c r="G13" s="21">
        <f>'Staff cost-OST'!G11*'Staff time-OST'!F15</f>
        <v>0</v>
      </c>
      <c r="H13" s="21">
        <f>'Staff cost-OST'!G12*'Staff time-OST'!G15</f>
        <v>0</v>
      </c>
      <c r="I13" s="21">
        <f>'Staff cost-OST'!G13*'Staff time-OST'!H15</f>
        <v>0</v>
      </c>
      <c r="J13" s="21">
        <f>'Staff cost-OST'!G14*'Staff time-OST'!I15</f>
        <v>0</v>
      </c>
      <c r="K13" s="21">
        <f>'Staff cost-OST'!G15*'Staff time-OST'!J15</f>
        <v>0</v>
      </c>
      <c r="L13" s="21">
        <f>'Staff cost-OST'!G16*'Staff time-OST'!K15</f>
        <v>0</v>
      </c>
      <c r="M13" s="21">
        <f>'Staff cost-OST'!G17*'Staff time-OST'!L15</f>
        <v>0</v>
      </c>
      <c r="N13" s="21">
        <f t="shared" si="0"/>
        <v>0</v>
      </c>
      <c r="O13" s="22">
        <f t="shared" si="1"/>
        <v>0</v>
      </c>
    </row>
    <row r="14" spans="1:15" ht="15" x14ac:dyDescent="0.25">
      <c r="A14" s="21">
        <f>'Activity Classification'!B18</f>
        <v>0</v>
      </c>
      <c r="B14" s="38">
        <f>IFERROR('Activity Classification'!C18, "0%")</f>
        <v>0</v>
      </c>
      <c r="C14" s="21">
        <f>'Staff time-OST'!B16</f>
        <v>0</v>
      </c>
      <c r="D14" s="21">
        <f>'Staff cost-OST'!G8*'Staff time-OST'!C16</f>
        <v>0</v>
      </c>
      <c r="E14" s="21">
        <f>'Staff cost-OST'!G9*'Staff time-OST'!D16</f>
        <v>0</v>
      </c>
      <c r="F14" s="21">
        <f>'Staff cost-OST'!G10*'Staff time-OST'!E16</f>
        <v>0</v>
      </c>
      <c r="G14" s="21">
        <f>'Staff cost-OST'!G11*'Staff time-OST'!F16</f>
        <v>0</v>
      </c>
      <c r="H14" s="21">
        <f>'Staff cost-OST'!G12*'Staff time-OST'!G16</f>
        <v>0</v>
      </c>
      <c r="I14" s="21">
        <f>'Staff cost-OST'!G13*'Staff time-OST'!H16</f>
        <v>0</v>
      </c>
      <c r="J14" s="21">
        <f>'Staff cost-OST'!G14*'Staff time-OST'!I16</f>
        <v>0</v>
      </c>
      <c r="K14" s="21">
        <f>'Staff cost-OST'!G15*'Staff time-OST'!J16</f>
        <v>0</v>
      </c>
      <c r="L14" s="21">
        <f>'Staff cost-OST'!G16*'Staff time-OST'!K16</f>
        <v>0</v>
      </c>
      <c r="M14" s="21">
        <f>'Staff cost-OST'!G17*'Staff time-OST'!L16</f>
        <v>0</v>
      </c>
      <c r="N14" s="21">
        <f t="shared" si="0"/>
        <v>0</v>
      </c>
      <c r="O14" s="22">
        <f t="shared" si="1"/>
        <v>0</v>
      </c>
    </row>
    <row r="15" spans="1:15" ht="15" x14ac:dyDescent="0.25">
      <c r="A15" s="21">
        <f>'Activity Classification'!B19</f>
        <v>0</v>
      </c>
      <c r="B15" s="38">
        <f>IFERROR('Activity Classification'!C19, "0%")</f>
        <v>0</v>
      </c>
      <c r="C15" s="21">
        <f>'Staff time-OST'!B17</f>
        <v>0</v>
      </c>
      <c r="D15" s="21">
        <f>'Staff cost-OST'!G8*'Staff time-OST'!C17</f>
        <v>0</v>
      </c>
      <c r="E15" s="21">
        <f>'Staff cost-OST'!G9*'Staff time-OST'!D17</f>
        <v>0</v>
      </c>
      <c r="F15" s="21">
        <f>'Staff cost-OST'!G10*'Staff time-OST'!E17</f>
        <v>0</v>
      </c>
      <c r="G15" s="21">
        <f>'Staff cost-OST'!G11*'Staff time-OST'!F17</f>
        <v>0</v>
      </c>
      <c r="H15" s="21">
        <f>'Staff cost-OST'!G12*'Staff time-OST'!G17</f>
        <v>0</v>
      </c>
      <c r="I15" s="21">
        <f>'Staff cost-OST'!G13*'Staff time-OST'!H17</f>
        <v>0</v>
      </c>
      <c r="J15" s="21">
        <f>'Staff cost-OST'!G14*'Staff time-OST'!I17</f>
        <v>0</v>
      </c>
      <c r="K15" s="21">
        <f>'Staff cost-OST'!G15*'Staff time-OST'!J17</f>
        <v>0</v>
      </c>
      <c r="L15" s="21">
        <f>'Staff cost-OST'!G16*'Staff time-OST'!K17</f>
        <v>0</v>
      </c>
      <c r="M15" s="21">
        <f>'Staff cost-OST'!G17*'Staff time-OST'!L17</f>
        <v>0</v>
      </c>
      <c r="N15" s="21">
        <f t="shared" si="0"/>
        <v>0</v>
      </c>
      <c r="O15" s="22">
        <f t="shared" si="1"/>
        <v>0</v>
      </c>
    </row>
    <row r="16" spans="1:15" ht="15" x14ac:dyDescent="0.25">
      <c r="A16" s="21">
        <f>'Activity Classification'!B20</f>
        <v>0</v>
      </c>
      <c r="B16" s="38">
        <f>IFERROR('Activity Classification'!C20, "0%")</f>
        <v>0</v>
      </c>
      <c r="C16" s="21">
        <f>'Staff time-OST'!B18</f>
        <v>0</v>
      </c>
      <c r="D16" s="21">
        <f>'Staff cost-OST'!G8*'Staff time-OST'!C18</f>
        <v>0</v>
      </c>
      <c r="E16" s="21">
        <f>'Staff cost-OST'!G9*'Staff time-OST'!D18</f>
        <v>0</v>
      </c>
      <c r="F16" s="21">
        <f>'Staff cost-OST'!G10*'Staff time-OST'!E18</f>
        <v>0</v>
      </c>
      <c r="G16" s="21">
        <f>'Staff cost-OST'!G11*'Staff time-OST'!F18</f>
        <v>0</v>
      </c>
      <c r="H16" s="21">
        <f>'Staff cost-OST'!G12*'Staff time-OST'!G18</f>
        <v>0</v>
      </c>
      <c r="I16" s="21">
        <f>'Staff cost-OST'!G13*'Staff time-OST'!H18</f>
        <v>0</v>
      </c>
      <c r="J16" s="21">
        <f>'Staff cost-OST'!G14*'Staff time-OST'!I18</f>
        <v>0</v>
      </c>
      <c r="K16" s="21">
        <f>'Staff cost-OST'!G15*'Staff time-OST'!J18</f>
        <v>0</v>
      </c>
      <c r="L16" s="21">
        <f>'Staff cost-OST'!G16*'Staff time-OST'!K18</f>
        <v>0</v>
      </c>
      <c r="M16" s="21">
        <f>'Staff cost-OST'!G17*'Staff time-OST'!L18</f>
        <v>0</v>
      </c>
      <c r="N16" s="21">
        <f t="shared" si="0"/>
        <v>0</v>
      </c>
      <c r="O16" s="22">
        <f t="shared" si="1"/>
        <v>0</v>
      </c>
    </row>
    <row r="17" spans="1:15" ht="15" x14ac:dyDescent="0.25">
      <c r="A17" s="21">
        <f>'Activity Classification'!B21</f>
        <v>0</v>
      </c>
      <c r="B17" s="38">
        <f>IFERROR('Activity Classification'!C21, "0%")</f>
        <v>0</v>
      </c>
      <c r="C17" s="21">
        <f>'Staff time-OST'!B19</f>
        <v>0</v>
      </c>
      <c r="D17" s="21">
        <f>'Staff cost-OST'!G8*'Staff time-OST'!C19</f>
        <v>0</v>
      </c>
      <c r="E17" s="21">
        <f>'Staff cost-OST'!G9*'Staff time-OST'!D19</f>
        <v>0</v>
      </c>
      <c r="F17" s="21">
        <f>'Staff cost-OST'!G10*'Staff time-OST'!E19</f>
        <v>0</v>
      </c>
      <c r="G17" s="21">
        <f>'Staff cost-OST'!G11*'Staff time-OST'!F19</f>
        <v>0</v>
      </c>
      <c r="H17" s="21">
        <f>'Staff cost-OST'!G12*'Staff time-OST'!G19</f>
        <v>0</v>
      </c>
      <c r="I17" s="21">
        <f>'Staff cost-OST'!G13*'Staff time-OST'!H19</f>
        <v>0</v>
      </c>
      <c r="J17" s="21">
        <f>'Staff cost-OST'!G14*'Staff time-OST'!I19</f>
        <v>0</v>
      </c>
      <c r="K17" s="21">
        <f>'Staff cost-OST'!G15*'Staff time-OST'!J19</f>
        <v>0</v>
      </c>
      <c r="L17" s="21">
        <f>'Staff cost-OST'!G16*'Staff time-OST'!K19</f>
        <v>0</v>
      </c>
      <c r="M17" s="21">
        <f>'Staff cost-OST'!G17*'Staff time-OST'!L19</f>
        <v>0</v>
      </c>
      <c r="N17" s="21">
        <f t="shared" si="0"/>
        <v>0</v>
      </c>
      <c r="O17" s="22">
        <f t="shared" si="1"/>
        <v>0</v>
      </c>
    </row>
    <row r="18" spans="1:15" ht="15" x14ac:dyDescent="0.25">
      <c r="A18" s="21">
        <f>'Activity Classification'!B22</f>
        <v>0</v>
      </c>
      <c r="B18" s="38">
        <f>IFERROR('Activity Classification'!C22, "0%")</f>
        <v>0</v>
      </c>
      <c r="C18" s="21">
        <f>'Staff time-OST'!B20</f>
        <v>0</v>
      </c>
      <c r="D18" s="21">
        <f>'Staff cost-OST'!G8*'Staff time-OST'!C20</f>
        <v>0</v>
      </c>
      <c r="E18" s="21">
        <f>'Staff cost-OST'!G9*'Staff time-OST'!D20</f>
        <v>0</v>
      </c>
      <c r="F18" s="21">
        <f>'Staff cost-OST'!G10*'Staff time-OST'!E20</f>
        <v>0</v>
      </c>
      <c r="G18" s="21">
        <f>'Staff cost-OST'!G11*'Staff time-OST'!F20</f>
        <v>0</v>
      </c>
      <c r="H18" s="21">
        <f>'Staff cost-OST'!G12*'Staff time-OST'!G20</f>
        <v>0</v>
      </c>
      <c r="I18" s="21">
        <f>'Staff cost-OST'!G13*'Staff time-OST'!H20</f>
        <v>0</v>
      </c>
      <c r="J18" s="21">
        <f>'Staff cost-OST'!G14*'Staff time-OST'!I20</f>
        <v>0</v>
      </c>
      <c r="K18" s="21">
        <f>'Staff cost-OST'!G15*'Staff time-OST'!J20</f>
        <v>0</v>
      </c>
      <c r="L18" s="21">
        <f>'Staff cost-OST'!G16*'Staff time-OST'!K20</f>
        <v>0</v>
      </c>
      <c r="M18" s="21">
        <f>'Staff cost-OST'!G17*'Staff time-OST'!L20</f>
        <v>0</v>
      </c>
      <c r="N18" s="21">
        <f t="shared" si="0"/>
        <v>0</v>
      </c>
      <c r="O18" s="22">
        <f t="shared" si="1"/>
        <v>0</v>
      </c>
    </row>
    <row r="19" spans="1:15" ht="15" x14ac:dyDescent="0.25">
      <c r="A19" s="21">
        <f>'Activity Classification'!B23</f>
        <v>0</v>
      </c>
      <c r="B19" s="38">
        <f>IFERROR('Activity Classification'!C23, "0%")</f>
        <v>0</v>
      </c>
      <c r="C19" s="21">
        <f>'Staff time-OST'!B21</f>
        <v>0</v>
      </c>
      <c r="D19" s="21">
        <f>'Staff cost-OST'!G8*'Staff time-OST'!C21</f>
        <v>0</v>
      </c>
      <c r="E19" s="21">
        <f>'Staff cost-OST'!G9*'Staff time-OST'!D21</f>
        <v>0</v>
      </c>
      <c r="F19" s="21">
        <f>'Staff cost-OST'!G10*'Staff time-OST'!E21</f>
        <v>0</v>
      </c>
      <c r="G19" s="21">
        <f>'Staff cost-OST'!G11*'Staff time-OST'!F21</f>
        <v>0</v>
      </c>
      <c r="H19" s="21">
        <f>'Staff cost-OST'!G12*'Staff time-OST'!G21</f>
        <v>0</v>
      </c>
      <c r="I19" s="21">
        <f>'Staff cost-OST'!G13*'Staff time-OST'!H21</f>
        <v>0</v>
      </c>
      <c r="J19" s="21">
        <f>'Staff cost-OST'!G14*'Staff time-OST'!I21</f>
        <v>0</v>
      </c>
      <c r="K19" s="21">
        <f>'Staff cost-OST'!G15*'Staff time-OST'!J21</f>
        <v>0</v>
      </c>
      <c r="L19" s="21">
        <f>'Staff cost-OST'!G16*'Staff time-OST'!K21</f>
        <v>0</v>
      </c>
      <c r="M19" s="21">
        <f>'Staff cost-OST'!G17*'Staff time-OST'!L21</f>
        <v>0</v>
      </c>
      <c r="N19" s="21">
        <f t="shared" si="0"/>
        <v>0</v>
      </c>
      <c r="O19" s="22">
        <f t="shared" si="1"/>
        <v>0</v>
      </c>
    </row>
    <row r="20" spans="1:15" ht="15" x14ac:dyDescent="0.25">
      <c r="A20" s="21">
        <f>'Activity Classification'!B24</f>
        <v>0</v>
      </c>
      <c r="B20" s="38">
        <f>IFERROR('Activity Classification'!C24, "0%")</f>
        <v>0</v>
      </c>
      <c r="C20" s="21">
        <f>'Staff time-OST'!B22</f>
        <v>0</v>
      </c>
      <c r="D20" s="21">
        <f>'Staff cost-OST'!G8*'Staff time-OST'!C22</f>
        <v>0</v>
      </c>
      <c r="E20" s="21">
        <f>'Staff cost-OST'!G9*'Staff time-OST'!D22</f>
        <v>0</v>
      </c>
      <c r="F20" s="21">
        <f>'Staff cost-OST'!G10*'Staff time-OST'!E22</f>
        <v>0</v>
      </c>
      <c r="G20" s="21">
        <f>'Staff cost-OST'!G11*'Staff time-OST'!F22</f>
        <v>0</v>
      </c>
      <c r="H20" s="21">
        <f>'Staff cost-OST'!G12*'Staff time-OST'!G22</f>
        <v>0</v>
      </c>
      <c r="I20" s="21">
        <f>'Staff cost-OST'!G13*'Staff time-OST'!H22</f>
        <v>0</v>
      </c>
      <c r="J20" s="21">
        <f>'Staff cost-OST'!G14*'Staff time-OST'!I22</f>
        <v>0</v>
      </c>
      <c r="K20" s="21">
        <f>'Staff cost-OST'!G15*'Staff time-OST'!J22</f>
        <v>0</v>
      </c>
      <c r="L20" s="21">
        <f>'Staff cost-OST'!G16*'Staff time-OST'!K22</f>
        <v>0</v>
      </c>
      <c r="M20" s="21">
        <f>'Staff cost-OST'!G17*'Staff time-OST'!L22</f>
        <v>0</v>
      </c>
      <c r="N20" s="21">
        <f t="shared" si="0"/>
        <v>0</v>
      </c>
      <c r="O20" s="22">
        <f t="shared" si="1"/>
        <v>0</v>
      </c>
    </row>
    <row r="21" spans="1:15" ht="15" x14ac:dyDescent="0.25">
      <c r="A21" s="21">
        <f>'Activity Classification'!B25</f>
        <v>0</v>
      </c>
      <c r="B21" s="38">
        <f>IFERROR('Activity Classification'!C25, "0%")</f>
        <v>0</v>
      </c>
      <c r="C21" s="21">
        <f>'Staff time-OST'!B23</f>
        <v>0</v>
      </c>
      <c r="D21" s="21">
        <f>'Staff cost-OST'!G8*'Staff time-OST'!C23</f>
        <v>0</v>
      </c>
      <c r="E21" s="21">
        <f>'Staff cost-OST'!G9*'Staff time-OST'!D23</f>
        <v>0</v>
      </c>
      <c r="F21" s="21">
        <f>'Staff cost-OST'!G10*'Staff time-OST'!E23</f>
        <v>0</v>
      </c>
      <c r="G21" s="21">
        <f>'Staff cost-OST'!G11*'Staff time-OST'!F23</f>
        <v>0</v>
      </c>
      <c r="H21" s="21">
        <f>'Staff cost-OST'!G12*'Staff time-OST'!G23</f>
        <v>0</v>
      </c>
      <c r="I21" s="21">
        <f>'Staff cost-OST'!G13*'Staff time-OST'!H23</f>
        <v>0</v>
      </c>
      <c r="J21" s="21">
        <f>'Staff cost-OST'!G14*'Staff time-OST'!I23</f>
        <v>0</v>
      </c>
      <c r="K21" s="21">
        <f>'Staff cost-OST'!G15*'Staff time-OST'!J23</f>
        <v>0</v>
      </c>
      <c r="L21" s="21">
        <f>'Staff cost-OST'!G16*'Staff time-OST'!K23</f>
        <v>0</v>
      </c>
      <c r="M21" s="21">
        <f>'Staff cost-OST'!G17*'Staff time-OST'!L23</f>
        <v>0</v>
      </c>
      <c r="N21" s="21">
        <f t="shared" si="0"/>
        <v>0</v>
      </c>
      <c r="O21" s="22">
        <f t="shared" si="1"/>
        <v>0</v>
      </c>
    </row>
    <row r="22" spans="1:15" ht="15" x14ac:dyDescent="0.25">
      <c r="A22" s="21">
        <f>'Activity Classification'!B26</f>
        <v>0</v>
      </c>
      <c r="B22" s="38">
        <f>IFERROR('Activity Classification'!C26, "0%")</f>
        <v>0</v>
      </c>
      <c r="C22" s="21">
        <f>'Staff time-OST'!B24</f>
        <v>0</v>
      </c>
      <c r="D22" s="21">
        <f>'Staff cost-OST'!G8*'Staff time-OST'!C24</f>
        <v>0</v>
      </c>
      <c r="E22" s="21">
        <f>'Staff cost-OST'!G9*'Staff time-OST'!D24</f>
        <v>0</v>
      </c>
      <c r="F22" s="21">
        <f>'Staff cost-OST'!G10*'Staff time-OST'!E24</f>
        <v>0</v>
      </c>
      <c r="G22" s="21">
        <f>'Staff cost-OST'!G11*'Staff time-OST'!F24</f>
        <v>0</v>
      </c>
      <c r="H22" s="21">
        <f>'Staff cost-OST'!G12*'Staff time-OST'!G24</f>
        <v>0</v>
      </c>
      <c r="I22" s="21">
        <f>'Staff cost-OST'!G13*'Staff time-OST'!H24</f>
        <v>0</v>
      </c>
      <c r="J22" s="21">
        <f>'Staff cost-OST'!G14*'Staff time-OST'!I24</f>
        <v>0</v>
      </c>
      <c r="K22" s="21">
        <f>'Staff cost-OST'!G15*'Staff time-OST'!J24</f>
        <v>0</v>
      </c>
      <c r="L22" s="21">
        <f>'Staff cost-OST'!G16*'Staff time-OST'!K24</f>
        <v>0</v>
      </c>
      <c r="M22" s="21">
        <f>'Staff cost-OST'!G17*'Staff time-OST'!L24</f>
        <v>0</v>
      </c>
      <c r="N22" s="21">
        <f t="shared" si="0"/>
        <v>0</v>
      </c>
      <c r="O22" s="22">
        <f t="shared" si="1"/>
        <v>0</v>
      </c>
    </row>
    <row r="23" spans="1:15" ht="15" x14ac:dyDescent="0.25">
      <c r="A23" s="21">
        <f>'Activity Classification'!B27</f>
        <v>0</v>
      </c>
      <c r="B23" s="38">
        <f>IFERROR('Activity Classification'!C27, "0%")</f>
        <v>0</v>
      </c>
      <c r="C23" s="21">
        <f>'Staff time-OST'!B25</f>
        <v>0</v>
      </c>
      <c r="D23" s="21">
        <f>'Staff cost-OST'!G8*'Staff time-OST'!C25</f>
        <v>0</v>
      </c>
      <c r="E23" s="21">
        <f>'Staff cost-OST'!G9*'Staff time-OST'!D25</f>
        <v>0</v>
      </c>
      <c r="F23" s="21">
        <f>'Staff cost-OST'!G10*'Staff time-OST'!E25</f>
        <v>0</v>
      </c>
      <c r="G23" s="21">
        <f>'Staff cost-OST'!G11*'Staff time-OST'!F25</f>
        <v>0</v>
      </c>
      <c r="H23" s="21">
        <f>'Staff cost-OST'!G12*'Staff time-OST'!G25</f>
        <v>0</v>
      </c>
      <c r="I23" s="21">
        <f>'Staff cost-OST'!G13*'Staff time-OST'!H25</f>
        <v>0</v>
      </c>
      <c r="J23" s="21">
        <f>'Staff cost-OST'!G14*'Staff time-OST'!I25</f>
        <v>0</v>
      </c>
      <c r="K23" s="21">
        <f>'Staff cost-OST'!G15*'Staff time-OST'!J25</f>
        <v>0</v>
      </c>
      <c r="L23" s="21">
        <f>'Staff cost-OST'!G16*'Staff time-OST'!K25</f>
        <v>0</v>
      </c>
      <c r="M23" s="21">
        <f>'Staff cost-OST'!G17*'Staff time-OST'!L25</f>
        <v>0</v>
      </c>
      <c r="N23" s="21">
        <f t="shared" si="0"/>
        <v>0</v>
      </c>
      <c r="O23" s="22">
        <f t="shared" si="1"/>
        <v>0</v>
      </c>
    </row>
    <row r="24" spans="1:15" ht="15" x14ac:dyDescent="0.25">
      <c r="A24" s="21">
        <f>'Activity Classification'!B28</f>
        <v>0</v>
      </c>
      <c r="B24" s="38">
        <f>IFERROR('Activity Classification'!C28, "0%")</f>
        <v>0</v>
      </c>
      <c r="C24" s="21">
        <f>'Staff time-OST'!B26</f>
        <v>0</v>
      </c>
      <c r="D24" s="21">
        <f>'Staff cost-OST'!G8*'Staff time-OST'!C26</f>
        <v>0</v>
      </c>
      <c r="E24" s="21">
        <f>'Staff cost-OST'!G9*'Staff time-OST'!D26</f>
        <v>0</v>
      </c>
      <c r="F24" s="21">
        <f>'Staff cost-OST'!G10*'Staff time-OST'!E26</f>
        <v>0</v>
      </c>
      <c r="G24" s="21">
        <f>'Staff cost-OST'!G11*'Staff time-OST'!F26</f>
        <v>0</v>
      </c>
      <c r="H24" s="21">
        <f>'Staff cost-OST'!G12*'Staff time-OST'!G26</f>
        <v>0</v>
      </c>
      <c r="I24" s="21">
        <f>'Staff cost-OST'!G13*'Staff time-OST'!H26</f>
        <v>0</v>
      </c>
      <c r="J24" s="21">
        <f>'Staff cost-OST'!G14*'Staff time-OST'!I26</f>
        <v>0</v>
      </c>
      <c r="K24" s="21">
        <f>'Staff cost-OST'!G15*'Staff time-OST'!J26</f>
        <v>0</v>
      </c>
      <c r="L24" s="21">
        <f>'Staff cost-OST'!G16*'Staff time-OST'!K26</f>
        <v>0</v>
      </c>
      <c r="M24" s="21">
        <f>'Staff cost-OST'!G17*'Staff time-OST'!L26</f>
        <v>0</v>
      </c>
      <c r="N24" s="21">
        <f t="shared" si="0"/>
        <v>0</v>
      </c>
      <c r="O24" s="22">
        <f t="shared" si="1"/>
        <v>0</v>
      </c>
    </row>
    <row r="25" spans="1:15" ht="15" x14ac:dyDescent="0.25">
      <c r="A25" s="21">
        <f>'Activity Classification'!B29</f>
        <v>0</v>
      </c>
      <c r="B25" s="38">
        <f>IFERROR('Activity Classification'!C29, "0%")</f>
        <v>0</v>
      </c>
      <c r="C25" s="21">
        <f>'Staff time-OST'!B27</f>
        <v>0</v>
      </c>
      <c r="D25" s="21">
        <f>'Staff cost-OST'!G8*'Staff time-OST'!C27</f>
        <v>0</v>
      </c>
      <c r="E25" s="21">
        <f>'Staff cost-OST'!G9*'Staff time-OST'!D27</f>
        <v>0</v>
      </c>
      <c r="F25" s="21">
        <f>'Staff cost-OST'!G10*'Staff time-OST'!E27</f>
        <v>0</v>
      </c>
      <c r="G25" s="21">
        <f>'Staff cost-OST'!G11*'Staff time-OST'!F27</f>
        <v>0</v>
      </c>
      <c r="H25" s="21">
        <f>'Staff cost-OST'!G12*'Staff time-OST'!G27</f>
        <v>0</v>
      </c>
      <c r="I25" s="21">
        <f>'Staff cost-OST'!G13*'Staff time-OST'!H27</f>
        <v>0</v>
      </c>
      <c r="J25" s="21">
        <f>'Staff cost-OST'!G14*'Staff time-OST'!I27</f>
        <v>0</v>
      </c>
      <c r="K25" s="21">
        <f>'Staff cost-OST'!G15*'Staff time-OST'!J27</f>
        <v>0</v>
      </c>
      <c r="L25" s="21">
        <f>'Staff cost-OST'!G16*'Staff time-OST'!K27</f>
        <v>0</v>
      </c>
      <c r="M25" s="21">
        <f>'Staff cost-OST'!G17*'Staff time-OST'!L27</f>
        <v>0</v>
      </c>
      <c r="N25" s="21">
        <f t="shared" si="0"/>
        <v>0</v>
      </c>
      <c r="O25" s="22">
        <f t="shared" si="1"/>
        <v>0</v>
      </c>
    </row>
    <row r="26" spans="1:15" ht="15" x14ac:dyDescent="0.25">
      <c r="A26" s="21">
        <f>'Activity Classification'!B30</f>
        <v>0</v>
      </c>
      <c r="B26" s="38">
        <f>IFERROR('Activity Classification'!C30, "0%")</f>
        <v>0</v>
      </c>
      <c r="C26" s="21">
        <f>'Staff time-OST'!B28</f>
        <v>0</v>
      </c>
      <c r="D26" s="21">
        <f>'Staff cost-OST'!G8*'Staff time-OST'!C28</f>
        <v>0</v>
      </c>
      <c r="E26" s="21">
        <f>'Staff cost-OST'!G9*'Staff time-OST'!D28</f>
        <v>0</v>
      </c>
      <c r="F26" s="21">
        <f>'Staff cost-OST'!G10*'Staff time-OST'!E28</f>
        <v>0</v>
      </c>
      <c r="G26" s="21">
        <f>'Staff cost-OST'!G11*'Staff time-OST'!F28</f>
        <v>0</v>
      </c>
      <c r="H26" s="21">
        <f>'Staff cost-OST'!G12*'Staff time-OST'!G28</f>
        <v>0</v>
      </c>
      <c r="I26" s="21">
        <f>'Staff cost-OST'!G13*'Staff time-OST'!H28</f>
        <v>0</v>
      </c>
      <c r="J26" s="21">
        <f>'Staff cost-OST'!G14*'Staff time-OST'!I28</f>
        <v>0</v>
      </c>
      <c r="K26" s="21">
        <f>'Staff cost-OST'!G15*'Staff time-OST'!J28</f>
        <v>0</v>
      </c>
      <c r="L26" s="21">
        <f>'Staff cost-OST'!G16*'Staff time-OST'!K28</f>
        <v>0</v>
      </c>
      <c r="M26" s="21">
        <f>'Staff cost-OST'!G17*'Staff time-OST'!L28</f>
        <v>0</v>
      </c>
      <c r="N26" s="21">
        <f t="shared" si="0"/>
        <v>0</v>
      </c>
      <c r="O26" s="22">
        <f t="shared" si="1"/>
        <v>0</v>
      </c>
    </row>
    <row r="27" spans="1:15" ht="15.75" customHeight="1" x14ac:dyDescent="0.2">
      <c r="A27" s="244" t="s">
        <v>162</v>
      </c>
      <c r="B27" s="245"/>
      <c r="C27" s="245"/>
      <c r="D27" s="245"/>
      <c r="E27" s="245"/>
      <c r="F27" s="245"/>
      <c r="G27" s="245"/>
      <c r="H27" s="245"/>
      <c r="I27" s="245"/>
      <c r="J27" s="245"/>
      <c r="K27" s="245"/>
      <c r="L27" s="245"/>
      <c r="M27" s="245"/>
      <c r="N27" s="245"/>
      <c r="O27" s="246"/>
    </row>
    <row r="28" spans="1:15" ht="15" x14ac:dyDescent="0.25">
      <c r="A28" s="21">
        <f>'Activity Classification'!B32</f>
        <v>0</v>
      </c>
      <c r="B28" s="38">
        <f>IFERROR('Activity Classification'!C32, "0%")</f>
        <v>0</v>
      </c>
      <c r="C28" s="21">
        <f>'Staff time-OST'!B30</f>
        <v>0</v>
      </c>
      <c r="D28" s="21">
        <f>'Staff cost-OST'!G8*'Staff time-OST'!C30</f>
        <v>0</v>
      </c>
      <c r="E28" s="21">
        <f>'Staff cost-OST'!G9*'Staff time-OST'!D30</f>
        <v>0</v>
      </c>
      <c r="F28" s="21">
        <f>'Staff cost-OST'!G10*'Staff time-OST'!E30</f>
        <v>0</v>
      </c>
      <c r="G28" s="21">
        <f>'Staff cost-OST'!G11*'Staff time-OST'!F30</f>
        <v>0</v>
      </c>
      <c r="H28" s="21">
        <f>'Staff cost-OST'!G12*'Staff time-OST'!G30</f>
        <v>0</v>
      </c>
      <c r="I28" s="21">
        <f>'Staff cost-OST'!G13*'Staff time-OST'!H30</f>
        <v>0</v>
      </c>
      <c r="J28" s="21">
        <f>'Staff cost-OST'!G14*'Staff time-OST'!I30</f>
        <v>0</v>
      </c>
      <c r="K28" s="21">
        <f>'Staff cost-OST'!G15*'Staff time-OST'!J30</f>
        <v>0</v>
      </c>
      <c r="L28" s="21">
        <f>'Staff cost-OST'!G16*'Staff time-OST'!K30</f>
        <v>0</v>
      </c>
      <c r="M28" s="21">
        <f>'Staff cost-OST'!G17*'Staff time-OST'!L30</f>
        <v>0</v>
      </c>
      <c r="N28" s="21">
        <f t="shared" si="0"/>
        <v>0</v>
      </c>
      <c r="O28" s="22">
        <f t="shared" si="1"/>
        <v>0</v>
      </c>
    </row>
    <row r="29" spans="1:15" ht="15" x14ac:dyDescent="0.25">
      <c r="A29" s="21">
        <f>'Activity Classification'!B33</f>
        <v>0</v>
      </c>
      <c r="B29" s="38">
        <f>IFERROR('Activity Classification'!C33, "0%")</f>
        <v>0</v>
      </c>
      <c r="C29" s="21">
        <f>'Staff time-OST'!B31</f>
        <v>0</v>
      </c>
      <c r="D29" s="21">
        <f>'Staff cost-OST'!G8*'Staff time-OST'!C31</f>
        <v>0</v>
      </c>
      <c r="E29" s="21">
        <f>'Staff cost-OST'!G9*'Staff time-OST'!D31</f>
        <v>0</v>
      </c>
      <c r="F29" s="21">
        <f>'Staff cost-OST'!G10*'Staff time-OST'!E31</f>
        <v>0</v>
      </c>
      <c r="G29" s="21">
        <f>'Staff cost-OST'!G11*'Staff time-OST'!F31</f>
        <v>0</v>
      </c>
      <c r="H29" s="21">
        <f>'Staff cost-OST'!G12*'Staff time-OST'!G31</f>
        <v>0</v>
      </c>
      <c r="I29" s="21">
        <f>'Staff cost-OST'!G13*'Staff time-OST'!H31</f>
        <v>0</v>
      </c>
      <c r="J29" s="21">
        <f>'Staff cost-OST'!G14*'Staff time-OST'!I31</f>
        <v>0</v>
      </c>
      <c r="K29" s="21">
        <f>'Staff cost-OST'!G15*'Staff time-OST'!J31</f>
        <v>0</v>
      </c>
      <c r="L29" s="21">
        <f>'Staff cost-OST'!G16*'Staff time-OST'!K31</f>
        <v>0</v>
      </c>
      <c r="M29" s="21">
        <f>'Staff cost-OST'!G17*'Staff time-OST'!L31</f>
        <v>0</v>
      </c>
      <c r="N29" s="21">
        <f t="shared" si="0"/>
        <v>0</v>
      </c>
      <c r="O29" s="22">
        <f t="shared" si="1"/>
        <v>0</v>
      </c>
    </row>
    <row r="30" spans="1:15" ht="15" x14ac:dyDescent="0.25">
      <c r="A30" s="21">
        <f>'Activity Classification'!B34</f>
        <v>0</v>
      </c>
      <c r="B30" s="38">
        <f>IFERROR('Activity Classification'!C34, "0%")</f>
        <v>0</v>
      </c>
      <c r="C30" s="21">
        <f>'Staff time-OST'!B32</f>
        <v>0</v>
      </c>
      <c r="D30" s="21">
        <f>'Staff cost-OST'!G8*'Staff time-OST'!C32</f>
        <v>0</v>
      </c>
      <c r="E30" s="21">
        <f>'Staff cost-OST'!G9*'Staff time-OST'!D32</f>
        <v>0</v>
      </c>
      <c r="F30" s="21">
        <f>'Staff cost-OST'!G10*'Staff time-OST'!E32</f>
        <v>0</v>
      </c>
      <c r="G30" s="21">
        <f>'Staff cost-OST'!G11*'Staff time-OST'!F32</f>
        <v>0</v>
      </c>
      <c r="H30" s="21">
        <f>'Staff cost-OST'!G12*'Staff time-OST'!G32</f>
        <v>0</v>
      </c>
      <c r="I30" s="21">
        <f>'Staff cost-OST'!G13*'Staff time-OST'!H32</f>
        <v>0</v>
      </c>
      <c r="J30" s="21">
        <f>'Staff cost-OST'!G14*'Staff time-OST'!I32</f>
        <v>0</v>
      </c>
      <c r="K30" s="21">
        <f>'Staff cost-OST'!G15*'Staff time-OST'!J32</f>
        <v>0</v>
      </c>
      <c r="L30" s="21">
        <f>'Staff cost-OST'!G16*'Staff time-OST'!K32</f>
        <v>0</v>
      </c>
      <c r="M30" s="21">
        <f>'Staff cost-OST'!G17*'Staff time-OST'!L32</f>
        <v>0</v>
      </c>
      <c r="N30" s="21">
        <f t="shared" si="0"/>
        <v>0</v>
      </c>
      <c r="O30" s="22">
        <f t="shared" si="1"/>
        <v>0</v>
      </c>
    </row>
    <row r="31" spans="1:15" ht="15" x14ac:dyDescent="0.25">
      <c r="A31" s="21">
        <f>'Activity Classification'!B35</f>
        <v>0</v>
      </c>
      <c r="B31" s="38">
        <f>IFERROR('Activity Classification'!C35, "0%")</f>
        <v>0</v>
      </c>
      <c r="C31" s="21">
        <f>'Staff time-OST'!B33</f>
        <v>0</v>
      </c>
      <c r="D31" s="21">
        <f>'Staff cost-OST'!G8*'Staff time-OST'!C33</f>
        <v>0</v>
      </c>
      <c r="E31" s="21">
        <f>'Staff cost-OST'!G9*'Staff time-OST'!D33</f>
        <v>0</v>
      </c>
      <c r="F31" s="21">
        <f>'Staff cost-OST'!G10*'Staff time-OST'!E33</f>
        <v>0</v>
      </c>
      <c r="G31" s="21">
        <f>'Staff cost-OST'!G11*'Staff time-OST'!F33</f>
        <v>0</v>
      </c>
      <c r="H31" s="21">
        <f>'Staff cost-OST'!G12*'Staff time-OST'!G33</f>
        <v>0</v>
      </c>
      <c r="I31" s="21">
        <f>'Staff cost-OST'!G13*'Staff time-OST'!H33</f>
        <v>0</v>
      </c>
      <c r="J31" s="21">
        <f>'Staff cost-OST'!G14*'Staff time-OST'!I33</f>
        <v>0</v>
      </c>
      <c r="K31" s="21">
        <f>'Staff cost-OST'!G15*'Staff time-OST'!J33</f>
        <v>0</v>
      </c>
      <c r="L31" s="21">
        <f>'Staff cost-OST'!G16*'Staff time-OST'!K33</f>
        <v>0</v>
      </c>
      <c r="M31" s="21">
        <f>'Staff cost-OST'!G17*'Staff time-OST'!L33</f>
        <v>0</v>
      </c>
      <c r="N31" s="21">
        <f t="shared" si="0"/>
        <v>0</v>
      </c>
      <c r="O31" s="22">
        <f t="shared" si="1"/>
        <v>0</v>
      </c>
    </row>
    <row r="32" spans="1:15" ht="15" x14ac:dyDescent="0.25">
      <c r="A32" s="21">
        <f>'Activity Classification'!B36</f>
        <v>0</v>
      </c>
      <c r="B32" s="38">
        <f>IFERROR('Activity Classification'!C36, "0%")</f>
        <v>0</v>
      </c>
      <c r="C32" s="21">
        <f>'Staff time-OST'!B34</f>
        <v>0</v>
      </c>
      <c r="D32" s="21">
        <f>'Staff cost-OST'!G8*'Staff time-OST'!C34</f>
        <v>0</v>
      </c>
      <c r="E32" s="21">
        <f>'Staff cost-OST'!G9*'Staff time-OST'!D34</f>
        <v>0</v>
      </c>
      <c r="F32" s="21">
        <f>'Staff cost-OST'!G10*'Staff time-OST'!E34</f>
        <v>0</v>
      </c>
      <c r="G32" s="21">
        <f>'Staff cost-OST'!G11*'Staff time-OST'!F34</f>
        <v>0</v>
      </c>
      <c r="H32" s="21">
        <f>'Staff cost-OST'!G12*'Staff time-OST'!G34</f>
        <v>0</v>
      </c>
      <c r="I32" s="21">
        <f>'Staff cost-OST'!G13*'Staff time-OST'!H34</f>
        <v>0</v>
      </c>
      <c r="J32" s="21">
        <f>'Staff cost-OST'!G14*'Staff time-OST'!I34</f>
        <v>0</v>
      </c>
      <c r="K32" s="21">
        <f>'Staff cost-OST'!G15*'Staff time-OST'!J34</f>
        <v>0</v>
      </c>
      <c r="L32" s="21">
        <f>'Staff cost-OST'!G16*'Staff time-OST'!K34</f>
        <v>0</v>
      </c>
      <c r="M32" s="21">
        <f>'Staff cost-OST'!G17*'Staff time-OST'!L34</f>
        <v>0</v>
      </c>
      <c r="N32" s="21">
        <f t="shared" si="0"/>
        <v>0</v>
      </c>
      <c r="O32" s="22">
        <f t="shared" si="1"/>
        <v>0</v>
      </c>
    </row>
    <row r="33" spans="1:15" ht="15" x14ac:dyDescent="0.25">
      <c r="A33" s="21">
        <f>'Activity Classification'!B37</f>
        <v>0</v>
      </c>
      <c r="B33" s="38">
        <f>IFERROR('Activity Classification'!C37, "0%")</f>
        <v>0</v>
      </c>
      <c r="C33" s="21">
        <f>'Staff time-OST'!B35</f>
        <v>0</v>
      </c>
      <c r="D33" s="21">
        <f>'Staff cost-OST'!G8*'Staff time-OST'!C35</f>
        <v>0</v>
      </c>
      <c r="E33" s="21">
        <f>'Staff cost-OST'!G9*'Staff time-OST'!D35</f>
        <v>0</v>
      </c>
      <c r="F33" s="21">
        <f>'Staff cost-OST'!G10*'Staff time-OST'!E35</f>
        <v>0</v>
      </c>
      <c r="G33" s="21">
        <f>'Staff cost-OST'!G11*'Staff time-OST'!F35</f>
        <v>0</v>
      </c>
      <c r="H33" s="21">
        <f>'Staff cost-OST'!G12*'Staff time-OST'!G35</f>
        <v>0</v>
      </c>
      <c r="I33" s="21">
        <f>'Staff cost-OST'!G13*'Staff time-OST'!H35</f>
        <v>0</v>
      </c>
      <c r="J33" s="21">
        <f>'Staff cost-OST'!G14*'Staff time-OST'!I35</f>
        <v>0</v>
      </c>
      <c r="K33" s="21">
        <f>'Staff cost-OST'!G15*'Staff time-OST'!J35</f>
        <v>0</v>
      </c>
      <c r="L33" s="21">
        <f>'Staff cost-OST'!G16*'Staff time-OST'!K35</f>
        <v>0</v>
      </c>
      <c r="M33" s="21">
        <f>'Staff cost-OST'!G17*'Staff time-OST'!L35</f>
        <v>0</v>
      </c>
      <c r="N33" s="21">
        <f t="shared" si="0"/>
        <v>0</v>
      </c>
      <c r="O33" s="22">
        <f t="shared" si="1"/>
        <v>0</v>
      </c>
    </row>
    <row r="34" spans="1:15" ht="15" x14ac:dyDescent="0.25">
      <c r="A34" s="21">
        <f>'Activity Classification'!B38</f>
        <v>0</v>
      </c>
      <c r="B34" s="38">
        <f>IFERROR('Activity Classification'!C38, "0%")</f>
        <v>0</v>
      </c>
      <c r="C34" s="21">
        <f>'Staff time-OST'!B36</f>
        <v>0</v>
      </c>
      <c r="D34" s="21">
        <f>'Staff cost-OST'!G8*'Staff time-OST'!C36</f>
        <v>0</v>
      </c>
      <c r="E34" s="21">
        <f>'Staff cost-OST'!G9*'Staff time-OST'!D36</f>
        <v>0</v>
      </c>
      <c r="F34" s="21">
        <f>'Staff cost-OST'!G10*'Staff time-OST'!E36</f>
        <v>0</v>
      </c>
      <c r="G34" s="21">
        <f>'Staff cost-OST'!G11*'Staff time-OST'!F36</f>
        <v>0</v>
      </c>
      <c r="H34" s="21">
        <f>'Staff cost-OST'!G12*'Staff time-OST'!G36</f>
        <v>0</v>
      </c>
      <c r="I34" s="21">
        <f>'Staff cost-OST'!G13*'Staff time-OST'!H36</f>
        <v>0</v>
      </c>
      <c r="J34" s="21">
        <f>'Staff cost-OST'!G14*'Staff time-OST'!I36</f>
        <v>0</v>
      </c>
      <c r="K34" s="21">
        <f>'Staff cost-OST'!G15*'Staff time-OST'!J36</f>
        <v>0</v>
      </c>
      <c r="L34" s="21">
        <f>'Staff cost-OST'!G16*'Staff time-OST'!K36</f>
        <v>0</v>
      </c>
      <c r="M34" s="21">
        <f>'Staff cost-OST'!G17*'Staff time-OST'!L36</f>
        <v>0</v>
      </c>
      <c r="N34" s="21">
        <f t="shared" si="0"/>
        <v>0</v>
      </c>
      <c r="O34" s="22">
        <f t="shared" si="1"/>
        <v>0</v>
      </c>
    </row>
    <row r="35" spans="1:15" ht="15" x14ac:dyDescent="0.25">
      <c r="A35" s="21">
        <f>'Activity Classification'!B39</f>
        <v>0</v>
      </c>
      <c r="B35" s="38">
        <f>IFERROR('Activity Classification'!C39, "0%")</f>
        <v>0</v>
      </c>
      <c r="C35" s="21">
        <f>'Staff time-OST'!B37</f>
        <v>0</v>
      </c>
      <c r="D35" s="21">
        <f>'Staff cost-OST'!G8*'Staff time-OST'!C37</f>
        <v>0</v>
      </c>
      <c r="E35" s="21">
        <f>'Staff cost-OST'!G9*'Staff time-OST'!D37</f>
        <v>0</v>
      </c>
      <c r="F35" s="21">
        <f>'Staff cost-OST'!G10*'Staff time-OST'!E37</f>
        <v>0</v>
      </c>
      <c r="G35" s="21">
        <f>'Staff cost-OST'!G11*'Staff time-OST'!F37</f>
        <v>0</v>
      </c>
      <c r="H35" s="21">
        <f>'Staff cost-OST'!G12*'Staff time-OST'!G37</f>
        <v>0</v>
      </c>
      <c r="I35" s="21">
        <f>'Staff cost-OST'!G13*'Staff time-OST'!H37</f>
        <v>0</v>
      </c>
      <c r="J35" s="21">
        <f>'Staff cost-OST'!G14*'Staff time-OST'!I37</f>
        <v>0</v>
      </c>
      <c r="K35" s="21">
        <f>'Staff cost-OST'!G15*'Staff time-OST'!J37</f>
        <v>0</v>
      </c>
      <c r="L35" s="21">
        <f>'Staff cost-OST'!G16*'Staff time-OST'!K37</f>
        <v>0</v>
      </c>
      <c r="M35" s="21">
        <f>'Staff cost-OST'!G17*'Staff time-OST'!L37</f>
        <v>0</v>
      </c>
      <c r="N35" s="21">
        <f t="shared" si="0"/>
        <v>0</v>
      </c>
      <c r="O35" s="22">
        <f t="shared" si="1"/>
        <v>0</v>
      </c>
    </row>
    <row r="36" spans="1:15" ht="15" x14ac:dyDescent="0.25">
      <c r="A36" s="21">
        <f>'Activity Classification'!B40</f>
        <v>0</v>
      </c>
      <c r="B36" s="38">
        <f>IFERROR('Activity Classification'!C40, "0%")</f>
        <v>0</v>
      </c>
      <c r="C36" s="21">
        <f>'Staff time-OST'!B38</f>
        <v>0</v>
      </c>
      <c r="D36" s="21">
        <f>'Staff cost-OST'!G8*'Staff time-OST'!C38</f>
        <v>0</v>
      </c>
      <c r="E36" s="21">
        <f>'Staff cost-OST'!G9*'Staff time-OST'!D38</f>
        <v>0</v>
      </c>
      <c r="F36" s="21">
        <f>'Staff cost-OST'!G10*'Staff time-OST'!E38</f>
        <v>0</v>
      </c>
      <c r="G36" s="21">
        <f>'Staff cost-OST'!G11*'Staff time-OST'!F38</f>
        <v>0</v>
      </c>
      <c r="H36" s="21">
        <f>'Staff cost-OST'!G12*'Staff time-OST'!G38</f>
        <v>0</v>
      </c>
      <c r="I36" s="21">
        <f>'Staff cost-OST'!G13*'Staff time-OST'!H38</f>
        <v>0</v>
      </c>
      <c r="J36" s="21">
        <f>'Staff cost-OST'!G14*'Staff time-OST'!I38</f>
        <v>0</v>
      </c>
      <c r="K36" s="21">
        <f>'Staff cost-OST'!G15*'Staff time-OST'!J38</f>
        <v>0</v>
      </c>
      <c r="L36" s="21">
        <f>'Staff cost-OST'!G16*'Staff time-OST'!K38</f>
        <v>0</v>
      </c>
      <c r="M36" s="21">
        <f>'Staff cost-OST'!G17*'Staff time-OST'!L38</f>
        <v>0</v>
      </c>
      <c r="N36" s="21">
        <f t="shared" si="0"/>
        <v>0</v>
      </c>
      <c r="O36" s="22">
        <f t="shared" si="1"/>
        <v>0</v>
      </c>
    </row>
    <row r="37" spans="1:15" ht="15" x14ac:dyDescent="0.25">
      <c r="A37" s="21">
        <f>'Activity Classification'!B41</f>
        <v>0</v>
      </c>
      <c r="B37" s="38">
        <f>IFERROR('Activity Classification'!C41, "0%")</f>
        <v>0</v>
      </c>
      <c r="C37" s="21">
        <f>'Staff time-OST'!B39</f>
        <v>0</v>
      </c>
      <c r="D37" s="21">
        <f>'Staff cost-OST'!G8*'Staff time-OST'!C39</f>
        <v>0</v>
      </c>
      <c r="E37" s="21">
        <f>'Staff cost-OST'!G9*'Staff time-OST'!D39</f>
        <v>0</v>
      </c>
      <c r="F37" s="21">
        <f>'Staff cost-OST'!G10*'Staff time-OST'!E39</f>
        <v>0</v>
      </c>
      <c r="G37" s="21">
        <f>'Staff cost-OST'!G11*'Staff time-OST'!F39</f>
        <v>0</v>
      </c>
      <c r="H37" s="21">
        <f>'Staff cost-OST'!G12*'Staff time-OST'!G39</f>
        <v>0</v>
      </c>
      <c r="I37" s="21">
        <f>'Staff cost-OST'!G13*'Staff time-OST'!H39</f>
        <v>0</v>
      </c>
      <c r="J37" s="21">
        <f>'Staff cost-OST'!G14*'Staff time-OST'!I39</f>
        <v>0</v>
      </c>
      <c r="K37" s="21">
        <f>'Staff cost-OST'!G15*'Staff time-OST'!J39</f>
        <v>0</v>
      </c>
      <c r="L37" s="21">
        <f>'Staff cost-OST'!G16*'Staff time-OST'!K39</f>
        <v>0</v>
      </c>
      <c r="M37" s="21">
        <f>'Staff cost-OST'!G17*'Staff time-OST'!L39</f>
        <v>0</v>
      </c>
      <c r="N37" s="21">
        <f t="shared" si="0"/>
        <v>0</v>
      </c>
      <c r="O37" s="22">
        <f t="shared" si="1"/>
        <v>0</v>
      </c>
    </row>
    <row r="38" spans="1:15" ht="15" x14ac:dyDescent="0.25">
      <c r="A38" s="21">
        <f>'Activity Classification'!B42</f>
        <v>0</v>
      </c>
      <c r="B38" s="38">
        <f>IFERROR('Activity Classification'!C42, "0%")</f>
        <v>0</v>
      </c>
      <c r="C38" s="21">
        <f>'Staff time-OST'!B40</f>
        <v>0</v>
      </c>
      <c r="D38" s="21">
        <f>'Staff cost-OST'!G8*'Staff time-OST'!C40</f>
        <v>0</v>
      </c>
      <c r="E38" s="21">
        <f>'Staff cost-OST'!G9*'Staff time-OST'!D40</f>
        <v>0</v>
      </c>
      <c r="F38" s="21">
        <f>'Staff cost-OST'!G10*'Staff time-OST'!E40</f>
        <v>0</v>
      </c>
      <c r="G38" s="21">
        <f>'Staff cost-OST'!G11*'Staff time-OST'!F40</f>
        <v>0</v>
      </c>
      <c r="H38" s="21">
        <f>'Staff cost-OST'!G12*'Staff time-OST'!G40</f>
        <v>0</v>
      </c>
      <c r="I38" s="21">
        <f>'Staff cost-OST'!G13*'Staff time-OST'!H40</f>
        <v>0</v>
      </c>
      <c r="J38" s="21">
        <f>'Staff cost-OST'!G14*'Staff time-OST'!I40</f>
        <v>0</v>
      </c>
      <c r="K38" s="21">
        <f>'Staff cost-OST'!G15*'Staff time-OST'!J40</f>
        <v>0</v>
      </c>
      <c r="L38" s="21">
        <f>'Staff cost-OST'!G16*'Staff time-OST'!K40</f>
        <v>0</v>
      </c>
      <c r="M38" s="21">
        <f>'Staff cost-OST'!G17*'Staff time-OST'!L40</f>
        <v>0</v>
      </c>
      <c r="N38" s="21">
        <f t="shared" si="0"/>
        <v>0</v>
      </c>
      <c r="O38" s="22">
        <f t="shared" si="1"/>
        <v>0</v>
      </c>
    </row>
    <row r="39" spans="1:15" ht="15" x14ac:dyDescent="0.25">
      <c r="A39" s="21">
        <f>'Activity Classification'!B43</f>
        <v>0</v>
      </c>
      <c r="B39" s="38">
        <f>IFERROR('Activity Classification'!C43, "0%")</f>
        <v>0</v>
      </c>
      <c r="C39" s="21">
        <f>'Staff time-OST'!B41</f>
        <v>0</v>
      </c>
      <c r="D39" s="21">
        <f>'Staff cost-OST'!G8*'Staff time-OST'!C41</f>
        <v>0</v>
      </c>
      <c r="E39" s="21">
        <f>'Staff cost-OST'!G9*'Staff time-OST'!D41</f>
        <v>0</v>
      </c>
      <c r="F39" s="21">
        <f>'Staff cost-OST'!G10*'Staff time-OST'!E41</f>
        <v>0</v>
      </c>
      <c r="G39" s="21">
        <f>'Staff cost-OST'!G11*'Staff time-OST'!F41</f>
        <v>0</v>
      </c>
      <c r="H39" s="21">
        <f>'Staff cost-OST'!G12*'Staff time-OST'!G41</f>
        <v>0</v>
      </c>
      <c r="I39" s="21">
        <f>'Staff cost-OST'!G13*'Staff time-OST'!H41</f>
        <v>0</v>
      </c>
      <c r="J39" s="21">
        <f>'Staff cost-OST'!G14*'Staff time-OST'!I41</f>
        <v>0</v>
      </c>
      <c r="K39" s="21">
        <f>'Staff cost-OST'!G15*'Staff time-OST'!J41</f>
        <v>0</v>
      </c>
      <c r="L39" s="21">
        <f>'Staff cost-OST'!G16*'Staff time-OST'!K41</f>
        <v>0</v>
      </c>
      <c r="M39" s="21">
        <f>'Staff cost-OST'!G17*'Staff time-OST'!L41</f>
        <v>0</v>
      </c>
      <c r="N39" s="21">
        <f t="shared" si="0"/>
        <v>0</v>
      </c>
      <c r="O39" s="22">
        <f t="shared" si="1"/>
        <v>0</v>
      </c>
    </row>
    <row r="40" spans="1:15" ht="15" x14ac:dyDescent="0.25">
      <c r="A40" s="21">
        <f>'Activity Classification'!B44</f>
        <v>0</v>
      </c>
      <c r="B40" s="38">
        <f>IFERROR('Activity Classification'!C44, "0%")</f>
        <v>0</v>
      </c>
      <c r="C40" s="21">
        <f>'Staff time-OST'!B42</f>
        <v>0</v>
      </c>
      <c r="D40" s="21">
        <f>'Staff cost-OST'!G8*'Staff time-OST'!C42</f>
        <v>0</v>
      </c>
      <c r="E40" s="21">
        <f>'Staff cost-OST'!G9*'Staff time-OST'!D42</f>
        <v>0</v>
      </c>
      <c r="F40" s="21">
        <f>'Staff cost-OST'!G10*'Staff time-OST'!E42</f>
        <v>0</v>
      </c>
      <c r="G40" s="21">
        <f>'Staff cost-OST'!G11*'Staff time-OST'!F42</f>
        <v>0</v>
      </c>
      <c r="H40" s="21">
        <f>'Staff cost-OST'!G12*'Staff time-OST'!G42</f>
        <v>0</v>
      </c>
      <c r="I40" s="21">
        <f>'Staff cost-OST'!G13*'Staff time-OST'!H42</f>
        <v>0</v>
      </c>
      <c r="J40" s="21">
        <f>'Staff cost-OST'!G14*'Staff time-OST'!I42</f>
        <v>0</v>
      </c>
      <c r="K40" s="21">
        <f>'Staff cost-OST'!G15*'Staff time-OST'!J42</f>
        <v>0</v>
      </c>
      <c r="L40" s="21">
        <f>'Staff cost-OST'!G16*'Staff time-OST'!K42</f>
        <v>0</v>
      </c>
      <c r="M40" s="21">
        <f>'Staff cost-OST'!G17*'Staff time-OST'!L42</f>
        <v>0</v>
      </c>
      <c r="N40" s="21">
        <f t="shared" si="0"/>
        <v>0</v>
      </c>
      <c r="O40" s="22">
        <f t="shared" si="1"/>
        <v>0</v>
      </c>
    </row>
    <row r="41" spans="1:15" ht="15" x14ac:dyDescent="0.25">
      <c r="A41" s="21">
        <f>'Activity Classification'!B45</f>
        <v>0</v>
      </c>
      <c r="B41" s="38">
        <f>IFERROR('Activity Classification'!C45, "0%")</f>
        <v>0</v>
      </c>
      <c r="C41" s="21">
        <f>'Staff time-OST'!B43</f>
        <v>0</v>
      </c>
      <c r="D41" s="21">
        <f>'Staff cost-OST'!G8*'Staff time-OST'!C43</f>
        <v>0</v>
      </c>
      <c r="E41" s="21">
        <f>'Staff cost-OST'!G9*'Staff time-OST'!D43</f>
        <v>0</v>
      </c>
      <c r="F41" s="21">
        <f>'Staff cost-OST'!G10*'Staff time-OST'!E43</f>
        <v>0</v>
      </c>
      <c r="G41" s="21">
        <f>'Staff cost-OST'!G11*'Staff time-OST'!F43</f>
        <v>0</v>
      </c>
      <c r="H41" s="21">
        <f>'Staff cost-OST'!G12*'Staff time-OST'!G43</f>
        <v>0</v>
      </c>
      <c r="I41" s="21">
        <f>'Staff cost-OST'!G13*'Staff time-OST'!H43</f>
        <v>0</v>
      </c>
      <c r="J41" s="21">
        <f>'Staff cost-OST'!G14*'Staff time-OST'!I43</f>
        <v>0</v>
      </c>
      <c r="K41" s="21">
        <f>'Staff cost-OST'!G15*'Staff time-OST'!J43</f>
        <v>0</v>
      </c>
      <c r="L41" s="21">
        <f>'Staff cost-OST'!G16*'Staff time-OST'!K43</f>
        <v>0</v>
      </c>
      <c r="M41" s="21">
        <f>'Staff cost-OST'!G17*'Staff time-OST'!L43</f>
        <v>0</v>
      </c>
      <c r="N41" s="21">
        <f t="shared" si="0"/>
        <v>0</v>
      </c>
      <c r="O41" s="22">
        <f t="shared" si="1"/>
        <v>0</v>
      </c>
    </row>
    <row r="42" spans="1:15" ht="15" x14ac:dyDescent="0.25">
      <c r="A42" s="21">
        <f>'Activity Classification'!B46</f>
        <v>0</v>
      </c>
      <c r="B42" s="38">
        <f>IFERROR('Activity Classification'!C46, "0%")</f>
        <v>0</v>
      </c>
      <c r="C42" s="21">
        <f>'Staff time-OST'!B44</f>
        <v>0</v>
      </c>
      <c r="D42" s="21">
        <f>'Staff cost-OST'!G8*'Staff time-OST'!C44</f>
        <v>0</v>
      </c>
      <c r="E42" s="21">
        <f>'Staff cost-OST'!G9*'Staff time-OST'!D44</f>
        <v>0</v>
      </c>
      <c r="F42" s="21">
        <f>'Staff cost-OST'!G10*'Staff time-OST'!E44</f>
        <v>0</v>
      </c>
      <c r="G42" s="21">
        <f>'Staff cost-OST'!G11*'Staff time-OST'!F44</f>
        <v>0</v>
      </c>
      <c r="H42" s="21">
        <f>'Staff cost-OST'!G12*'Staff time-OST'!G44</f>
        <v>0</v>
      </c>
      <c r="I42" s="21">
        <f>'Staff cost-OST'!G13*'Staff time-OST'!H44</f>
        <v>0</v>
      </c>
      <c r="J42" s="21">
        <f>'Staff cost-OST'!G14*'Staff time-OST'!I44</f>
        <v>0</v>
      </c>
      <c r="K42" s="21">
        <f>'Staff cost-OST'!G15*'Staff time-OST'!J44</f>
        <v>0</v>
      </c>
      <c r="L42" s="21">
        <f>'Staff cost-OST'!G16*'Staff time-OST'!K44</f>
        <v>0</v>
      </c>
      <c r="M42" s="21">
        <f>'Staff cost-OST'!G17*'Staff time-OST'!L44</f>
        <v>0</v>
      </c>
      <c r="N42" s="21">
        <f t="shared" si="0"/>
        <v>0</v>
      </c>
      <c r="O42" s="22">
        <f t="shared" si="1"/>
        <v>0</v>
      </c>
    </row>
    <row r="43" spans="1:15" ht="15" x14ac:dyDescent="0.25">
      <c r="A43" s="21">
        <f>'Activity Classification'!B47</f>
        <v>0</v>
      </c>
      <c r="B43" s="38">
        <f>IFERROR('Activity Classification'!C47, "0%")</f>
        <v>0</v>
      </c>
      <c r="C43" s="21">
        <f>'Staff time-OST'!B45</f>
        <v>0</v>
      </c>
      <c r="D43" s="21">
        <f>'Staff cost-OST'!G8*'Staff time-OST'!C45</f>
        <v>0</v>
      </c>
      <c r="E43" s="21">
        <f>'Staff cost-OST'!G9*'Staff time-OST'!D45</f>
        <v>0</v>
      </c>
      <c r="F43" s="21">
        <f>'Staff cost-OST'!G10*'Staff time-OST'!E45</f>
        <v>0</v>
      </c>
      <c r="G43" s="21">
        <f>'Staff cost-OST'!G11*'Staff time-OST'!F45</f>
        <v>0</v>
      </c>
      <c r="H43" s="21">
        <f>'Staff cost-OST'!G12*'Staff time-OST'!G45</f>
        <v>0</v>
      </c>
      <c r="I43" s="21">
        <f>'Staff cost-OST'!G13*'Staff time-OST'!H45</f>
        <v>0</v>
      </c>
      <c r="J43" s="21">
        <f>'Staff cost-OST'!G14*'Staff time-OST'!I45</f>
        <v>0</v>
      </c>
      <c r="K43" s="21">
        <f>'Staff cost-OST'!G15*'Staff time-OST'!J45</f>
        <v>0</v>
      </c>
      <c r="L43" s="21">
        <f>'Staff cost-OST'!G16*'Staff time-OST'!K45</f>
        <v>0</v>
      </c>
      <c r="M43" s="21">
        <f>'Staff cost-OST'!G17*'Staff time-OST'!L45</f>
        <v>0</v>
      </c>
      <c r="N43" s="21">
        <f t="shared" si="0"/>
        <v>0</v>
      </c>
      <c r="O43" s="22">
        <f t="shared" si="1"/>
        <v>0</v>
      </c>
    </row>
    <row r="44" spans="1:15" ht="15" x14ac:dyDescent="0.25">
      <c r="A44" s="21">
        <f>'Activity Classification'!B48</f>
        <v>0</v>
      </c>
      <c r="B44" s="38">
        <f>IFERROR('Activity Classification'!C48, "0%")</f>
        <v>0</v>
      </c>
      <c r="C44" s="21">
        <f>'Staff time-OST'!B46</f>
        <v>0</v>
      </c>
      <c r="D44" s="21">
        <f>'Staff cost-OST'!G8*'Staff time-OST'!C46</f>
        <v>0</v>
      </c>
      <c r="E44" s="21">
        <f>'Staff cost-OST'!G9*'Staff time-OST'!D46</f>
        <v>0</v>
      </c>
      <c r="F44" s="21">
        <f>'Staff cost-OST'!G10*'Staff time-OST'!E46</f>
        <v>0</v>
      </c>
      <c r="G44" s="21">
        <f>'Staff cost-OST'!G11*'Staff time-OST'!F46</f>
        <v>0</v>
      </c>
      <c r="H44" s="21">
        <f>'Staff cost-OST'!G12*'Staff time-OST'!G46</f>
        <v>0</v>
      </c>
      <c r="I44" s="21">
        <f>'Staff cost-OST'!G13*'Staff time-OST'!H46</f>
        <v>0</v>
      </c>
      <c r="J44" s="21">
        <f>'Staff cost-OST'!G14*'Staff time-OST'!I46</f>
        <v>0</v>
      </c>
      <c r="K44" s="21">
        <f>'Staff cost-OST'!G15*'Staff time-OST'!J46</f>
        <v>0</v>
      </c>
      <c r="L44" s="21">
        <f>'Staff cost-OST'!G16*'Staff time-OST'!K46</f>
        <v>0</v>
      </c>
      <c r="M44" s="21">
        <f>'Staff cost-OST'!G17*'Staff time-OST'!L46</f>
        <v>0</v>
      </c>
      <c r="N44" s="21">
        <f t="shared" si="0"/>
        <v>0</v>
      </c>
      <c r="O44" s="22">
        <f t="shared" si="1"/>
        <v>0</v>
      </c>
    </row>
    <row r="45" spans="1:15" ht="15" x14ac:dyDescent="0.25">
      <c r="A45" s="21">
        <f>'Activity Classification'!B49</f>
        <v>0</v>
      </c>
      <c r="B45" s="38">
        <f>IFERROR('Activity Classification'!C49, "0%")</f>
        <v>0</v>
      </c>
      <c r="C45" s="21">
        <f>'Staff time-OST'!B47</f>
        <v>0</v>
      </c>
      <c r="D45" s="21">
        <f>'Staff cost-OST'!G8*'Staff time-OST'!C47</f>
        <v>0</v>
      </c>
      <c r="E45" s="21">
        <f>'Staff cost-OST'!G9*'Staff time-OST'!D47</f>
        <v>0</v>
      </c>
      <c r="F45" s="21">
        <f>'Staff cost-OST'!G10*'Staff time-OST'!E47</f>
        <v>0</v>
      </c>
      <c r="G45" s="21">
        <f>'Staff cost-OST'!G11*'Staff time-OST'!F47</f>
        <v>0</v>
      </c>
      <c r="H45" s="21">
        <f>'Staff cost-OST'!G12*'Staff time-OST'!G47</f>
        <v>0</v>
      </c>
      <c r="I45" s="21">
        <f>'Staff cost-OST'!G13*'Staff time-OST'!H47</f>
        <v>0</v>
      </c>
      <c r="J45" s="21">
        <f>'Staff cost-OST'!G14*'Staff time-OST'!I47</f>
        <v>0</v>
      </c>
      <c r="K45" s="21">
        <f>'Staff cost-OST'!G15*'Staff time-OST'!J47</f>
        <v>0</v>
      </c>
      <c r="L45" s="21">
        <f>'Staff cost-OST'!G16*'Staff time-OST'!K47</f>
        <v>0</v>
      </c>
      <c r="M45" s="21">
        <f>'Staff cost-OST'!G17*'Staff time-OST'!L47</f>
        <v>0</v>
      </c>
      <c r="N45" s="21">
        <f t="shared" si="0"/>
        <v>0</v>
      </c>
      <c r="O45" s="22">
        <f t="shared" si="1"/>
        <v>0</v>
      </c>
    </row>
    <row r="46" spans="1:15" ht="15" x14ac:dyDescent="0.25">
      <c r="A46" s="21">
        <f>'Activity Classification'!B50</f>
        <v>0</v>
      </c>
      <c r="B46" s="38">
        <f>IFERROR('Activity Classification'!C50, "0%")</f>
        <v>0</v>
      </c>
      <c r="C46" s="21">
        <f>'Staff time-OST'!B48</f>
        <v>0</v>
      </c>
      <c r="D46" s="21">
        <f>'Staff cost-OST'!G8*'Staff time-OST'!C48</f>
        <v>0</v>
      </c>
      <c r="E46" s="21">
        <f>'Staff cost-OST'!G9*'Staff time-OST'!D48</f>
        <v>0</v>
      </c>
      <c r="F46" s="21">
        <f>'Staff cost-OST'!G10*'Staff time-OST'!E48</f>
        <v>0</v>
      </c>
      <c r="G46" s="21">
        <f>'Staff cost-OST'!G11*'Staff time-OST'!F48</f>
        <v>0</v>
      </c>
      <c r="H46" s="21">
        <f>'Staff cost-OST'!G12*'Staff time-OST'!G48</f>
        <v>0</v>
      </c>
      <c r="I46" s="21">
        <f>'Staff cost-OST'!G13*'Staff time-OST'!H48</f>
        <v>0</v>
      </c>
      <c r="J46" s="21">
        <f>'Staff cost-OST'!G14*'Staff time-OST'!I48</f>
        <v>0</v>
      </c>
      <c r="K46" s="21">
        <f>'Staff cost-OST'!G15*'Staff time-OST'!J48</f>
        <v>0</v>
      </c>
      <c r="L46" s="21">
        <f>'Staff cost-OST'!G16*'Staff time-OST'!K48</f>
        <v>0</v>
      </c>
      <c r="M46" s="21">
        <f>'Staff cost-OST'!G17*'Staff time-OST'!L48</f>
        <v>0</v>
      </c>
      <c r="N46" s="21">
        <f t="shared" si="0"/>
        <v>0</v>
      </c>
      <c r="O46" s="22">
        <f t="shared" si="1"/>
        <v>0</v>
      </c>
    </row>
    <row r="47" spans="1:15" ht="15" x14ac:dyDescent="0.25">
      <c r="A47" s="21">
        <f>'Activity Classification'!B51</f>
        <v>0</v>
      </c>
      <c r="B47" s="38">
        <f>IFERROR('Activity Classification'!C51, "0%")</f>
        <v>0</v>
      </c>
      <c r="C47" s="21">
        <f>'Staff time-OST'!B49</f>
        <v>0</v>
      </c>
      <c r="D47" s="21">
        <f>'Staff cost-OST'!G8*'Staff time-OST'!C49</f>
        <v>0</v>
      </c>
      <c r="E47" s="21">
        <f>'Staff cost-OST'!G9*'Staff time-OST'!D49</f>
        <v>0</v>
      </c>
      <c r="F47" s="21">
        <f>'Staff cost-OST'!G10*'Staff time-OST'!E49</f>
        <v>0</v>
      </c>
      <c r="G47" s="21">
        <f>'Staff cost-OST'!G11*'Staff time-OST'!F49</f>
        <v>0</v>
      </c>
      <c r="H47" s="21">
        <f>'Staff cost-OST'!G12*'Staff time-OST'!G49</f>
        <v>0</v>
      </c>
      <c r="I47" s="21">
        <f>'Staff cost-OST'!G13*'Staff time-OST'!H49</f>
        <v>0</v>
      </c>
      <c r="J47" s="21">
        <f>'Staff cost-OST'!G14*'Staff time-OST'!I49</f>
        <v>0</v>
      </c>
      <c r="K47" s="21">
        <f>'Staff cost-OST'!G15*'Staff time-OST'!J49</f>
        <v>0</v>
      </c>
      <c r="L47" s="21">
        <f>'Staff cost-OST'!G16*'Staff time-OST'!K49</f>
        <v>0</v>
      </c>
      <c r="M47" s="21">
        <f>'Staff cost-OST'!G17*'Staff time-OST'!L49</f>
        <v>0</v>
      </c>
      <c r="N47" s="21">
        <f t="shared" si="0"/>
        <v>0</v>
      </c>
      <c r="O47" s="22">
        <f t="shared" si="1"/>
        <v>0</v>
      </c>
    </row>
    <row r="48" spans="1:15" ht="15.75" customHeight="1" x14ac:dyDescent="0.2">
      <c r="A48" s="244" t="s">
        <v>163</v>
      </c>
      <c r="B48" s="245"/>
      <c r="C48" s="245"/>
      <c r="D48" s="245"/>
      <c r="E48" s="245"/>
      <c r="F48" s="245"/>
      <c r="G48" s="245"/>
      <c r="H48" s="245"/>
      <c r="I48" s="245"/>
      <c r="J48" s="245"/>
      <c r="K48" s="245"/>
      <c r="L48" s="245"/>
      <c r="M48" s="245"/>
      <c r="N48" s="245"/>
      <c r="O48" s="246"/>
    </row>
    <row r="49" spans="1:15" ht="15" x14ac:dyDescent="0.25">
      <c r="A49" s="21">
        <f>'Activity Classification'!B53</f>
        <v>0</v>
      </c>
      <c r="B49" s="38">
        <f>IFERROR('Activity Classification'!C53, "0%")</f>
        <v>0</v>
      </c>
      <c r="C49" s="21">
        <f>'Staff time-OST'!B51</f>
        <v>0</v>
      </c>
      <c r="D49" s="21">
        <f>'Staff cost-OST'!G8*'Staff time-OST'!C51</f>
        <v>0</v>
      </c>
      <c r="E49" s="21">
        <f>'Staff cost-OST'!G9*'Staff time-OST'!D51</f>
        <v>0</v>
      </c>
      <c r="F49" s="21">
        <f>'Staff cost-OST'!G10*'Staff time-OST'!E51</f>
        <v>0</v>
      </c>
      <c r="G49" s="21">
        <f>'Staff cost-OST'!G11*'Staff time-OST'!F51</f>
        <v>0</v>
      </c>
      <c r="H49" s="21">
        <f>'Staff cost-OST'!G12*'Staff time-OST'!G51</f>
        <v>0</v>
      </c>
      <c r="I49" s="21">
        <f>'Staff cost-OST'!G13*'Staff time-OST'!H51</f>
        <v>0</v>
      </c>
      <c r="J49" s="21">
        <f>'Staff cost-OST'!G14*'Staff time-OST'!I51</f>
        <v>0</v>
      </c>
      <c r="K49" s="21">
        <f>'Staff cost-OST'!G15*'Staff time-OST'!J51</f>
        <v>0</v>
      </c>
      <c r="L49" s="21">
        <f>'Staff cost-OST'!G16*'Staff time-OST'!K51</f>
        <v>0</v>
      </c>
      <c r="M49" s="21">
        <f>'Staff cost-OST'!G17*'Staff time-OST'!L51</f>
        <v>0</v>
      </c>
      <c r="N49" s="21">
        <f t="shared" si="0"/>
        <v>0</v>
      </c>
      <c r="O49" s="22">
        <f t="shared" si="1"/>
        <v>0</v>
      </c>
    </row>
    <row r="50" spans="1:15" ht="15" x14ac:dyDescent="0.25">
      <c r="A50" s="21">
        <f>'Activity Classification'!B54</f>
        <v>0</v>
      </c>
      <c r="B50" s="38">
        <f>IFERROR('Activity Classification'!C54, "0%")</f>
        <v>0</v>
      </c>
      <c r="C50" s="21">
        <f>'Staff time-OST'!B52</f>
        <v>0</v>
      </c>
      <c r="D50" s="21">
        <f>'Staff cost-OST'!G8*'Staff time-OST'!C52</f>
        <v>0</v>
      </c>
      <c r="E50" s="21">
        <f>'Staff cost-OST'!G9*'Staff time-OST'!D52</f>
        <v>0</v>
      </c>
      <c r="F50" s="21">
        <f>'Staff cost-OST'!G10*'Staff time-OST'!E52</f>
        <v>0</v>
      </c>
      <c r="G50" s="21">
        <f>'Staff cost-OST'!G11*'Staff time-OST'!F52</f>
        <v>0</v>
      </c>
      <c r="H50" s="21">
        <f>'Staff cost-OST'!G12*'Staff time-OST'!G52</f>
        <v>0</v>
      </c>
      <c r="I50" s="21">
        <f>'Staff cost-OST'!G13*'Staff time-OST'!H52</f>
        <v>0</v>
      </c>
      <c r="J50" s="21">
        <f>'Staff cost-OST'!G14*'Staff time-OST'!I52</f>
        <v>0</v>
      </c>
      <c r="K50" s="21">
        <f>'Staff cost-OST'!G15*'Staff time-OST'!J52</f>
        <v>0</v>
      </c>
      <c r="L50" s="21">
        <f>'Staff cost-OST'!G16*'Staff time-OST'!K52</f>
        <v>0</v>
      </c>
      <c r="M50" s="21">
        <f>'Staff cost-OST'!G17*'Staff time-OST'!L52</f>
        <v>0</v>
      </c>
      <c r="N50" s="21">
        <f t="shared" si="0"/>
        <v>0</v>
      </c>
      <c r="O50" s="22">
        <f t="shared" si="1"/>
        <v>0</v>
      </c>
    </row>
    <row r="51" spans="1:15" ht="15" x14ac:dyDescent="0.25">
      <c r="A51" s="21">
        <f>'Activity Classification'!B55</f>
        <v>0</v>
      </c>
      <c r="B51" s="38">
        <f>IFERROR('Activity Classification'!C55, "0%")</f>
        <v>0</v>
      </c>
      <c r="C51" s="21">
        <f>'Staff time-OST'!B53</f>
        <v>0</v>
      </c>
      <c r="D51" s="21">
        <f>'Staff cost-OST'!G8*'Staff time-OST'!C53</f>
        <v>0</v>
      </c>
      <c r="E51" s="21">
        <f>'Staff cost-OST'!G9*'Staff time-OST'!D53</f>
        <v>0</v>
      </c>
      <c r="F51" s="21">
        <f>'Staff cost-OST'!G10*'Staff time-OST'!E53</f>
        <v>0</v>
      </c>
      <c r="G51" s="21">
        <f>'Staff cost-OST'!G11*'Staff time-OST'!F53</f>
        <v>0</v>
      </c>
      <c r="H51" s="21">
        <f>'Staff cost-OST'!G12*'Staff time-OST'!G53</f>
        <v>0</v>
      </c>
      <c r="I51" s="21">
        <f>'Staff cost-OST'!G13*'Staff time-OST'!H53</f>
        <v>0</v>
      </c>
      <c r="J51" s="21">
        <f>'Staff cost-OST'!G14*'Staff time-OST'!I53</f>
        <v>0</v>
      </c>
      <c r="K51" s="21">
        <f>'Staff cost-OST'!G15*'Staff time-OST'!J53</f>
        <v>0</v>
      </c>
      <c r="L51" s="21">
        <f>'Staff cost-OST'!G16*'Staff time-OST'!K53</f>
        <v>0</v>
      </c>
      <c r="M51" s="21">
        <f>'Staff cost-OST'!G17*'Staff time-OST'!L53</f>
        <v>0</v>
      </c>
      <c r="N51" s="21">
        <f t="shared" si="0"/>
        <v>0</v>
      </c>
      <c r="O51" s="22">
        <f t="shared" si="1"/>
        <v>0</v>
      </c>
    </row>
    <row r="52" spans="1:15" ht="15" x14ac:dyDescent="0.25">
      <c r="A52" s="21">
        <f>'Activity Classification'!B56</f>
        <v>0</v>
      </c>
      <c r="B52" s="38">
        <f>IFERROR('Activity Classification'!C56, "0%")</f>
        <v>0</v>
      </c>
      <c r="C52" s="21">
        <f>'Staff time-OST'!B54</f>
        <v>0</v>
      </c>
      <c r="D52" s="21">
        <f>'Staff cost-OST'!G8*'Staff time-OST'!C54</f>
        <v>0</v>
      </c>
      <c r="E52" s="21">
        <f>'Staff cost-OST'!G9*'Staff time-OST'!D54</f>
        <v>0</v>
      </c>
      <c r="F52" s="21">
        <f>'Staff cost-OST'!G10*'Staff time-OST'!E54</f>
        <v>0</v>
      </c>
      <c r="G52" s="21">
        <f>'Staff cost-OST'!G11*'Staff time-OST'!F54</f>
        <v>0</v>
      </c>
      <c r="H52" s="21">
        <f>'Staff cost-OST'!G12*'Staff time-OST'!G54</f>
        <v>0</v>
      </c>
      <c r="I52" s="21">
        <f>'Staff cost-OST'!G13*'Staff time-OST'!H54</f>
        <v>0</v>
      </c>
      <c r="J52" s="21">
        <f>'Staff cost-OST'!G14*'Staff time-OST'!I54</f>
        <v>0</v>
      </c>
      <c r="K52" s="21">
        <f>'Staff cost-OST'!G15*'Staff time-OST'!J54</f>
        <v>0</v>
      </c>
      <c r="L52" s="21">
        <f>'Staff cost-OST'!G16*'Staff time-OST'!K54</f>
        <v>0</v>
      </c>
      <c r="M52" s="21">
        <f>'Staff cost-OST'!G17*'Staff time-OST'!L54</f>
        <v>0</v>
      </c>
      <c r="N52" s="21">
        <f t="shared" si="0"/>
        <v>0</v>
      </c>
      <c r="O52" s="22">
        <f t="shared" si="1"/>
        <v>0</v>
      </c>
    </row>
    <row r="53" spans="1:15" ht="15" x14ac:dyDescent="0.25">
      <c r="A53" s="21">
        <f>'Activity Classification'!B57</f>
        <v>0</v>
      </c>
      <c r="B53" s="38">
        <f>IFERROR('Activity Classification'!C57, "0%")</f>
        <v>0</v>
      </c>
      <c r="C53" s="21">
        <f>'Staff time-OST'!B55</f>
        <v>0</v>
      </c>
      <c r="D53" s="21">
        <f>'Staff cost-OST'!G8*'Staff time-OST'!C55</f>
        <v>0</v>
      </c>
      <c r="E53" s="21">
        <f>'Staff cost-OST'!G9*'Staff time-OST'!D55</f>
        <v>0</v>
      </c>
      <c r="F53" s="21">
        <f>'Staff cost-OST'!G10*'Staff time-OST'!E55</f>
        <v>0</v>
      </c>
      <c r="G53" s="21">
        <f>'Staff cost-OST'!G11*'Staff time-OST'!F55</f>
        <v>0</v>
      </c>
      <c r="H53" s="21">
        <f>'Staff cost-OST'!G12*'Staff time-OST'!G55</f>
        <v>0</v>
      </c>
      <c r="I53" s="21">
        <f>'Staff cost-OST'!G13*'Staff time-OST'!H55</f>
        <v>0</v>
      </c>
      <c r="J53" s="21">
        <f>'Staff cost-OST'!G14*'Staff time-OST'!I55</f>
        <v>0</v>
      </c>
      <c r="K53" s="21">
        <f>'Staff cost-OST'!G15*'Staff time-OST'!J55</f>
        <v>0</v>
      </c>
      <c r="L53" s="21">
        <f>'Staff cost-OST'!G16*'Staff time-OST'!K55</f>
        <v>0</v>
      </c>
      <c r="M53" s="21">
        <f>'Staff cost-OST'!G17*'Staff time-OST'!L55</f>
        <v>0</v>
      </c>
      <c r="N53" s="21">
        <f t="shared" si="0"/>
        <v>0</v>
      </c>
      <c r="O53" s="22">
        <f t="shared" si="1"/>
        <v>0</v>
      </c>
    </row>
    <row r="54" spans="1:15" ht="15" x14ac:dyDescent="0.25">
      <c r="A54" s="21">
        <f>'Activity Classification'!B58</f>
        <v>0</v>
      </c>
      <c r="B54" s="38">
        <f>IFERROR('Activity Classification'!C58, "0%")</f>
        <v>0</v>
      </c>
      <c r="C54" s="21">
        <f>'Staff time-OST'!B56</f>
        <v>0</v>
      </c>
      <c r="D54" s="21">
        <f>'Staff cost-OST'!G8*'Staff time-OST'!C56</f>
        <v>0</v>
      </c>
      <c r="E54" s="21">
        <f>'Staff cost-OST'!G9*'Staff time-OST'!D56</f>
        <v>0</v>
      </c>
      <c r="F54" s="21">
        <f>'Staff cost-OST'!G10*'Staff time-OST'!E56</f>
        <v>0</v>
      </c>
      <c r="G54" s="21">
        <f>'Staff cost-OST'!G11*'Staff time-OST'!F56</f>
        <v>0</v>
      </c>
      <c r="H54" s="21">
        <f>'Staff cost-OST'!G12*'Staff time-OST'!G56</f>
        <v>0</v>
      </c>
      <c r="I54" s="21">
        <f>'Staff cost-OST'!G13*'Staff time-OST'!H56</f>
        <v>0</v>
      </c>
      <c r="J54" s="21">
        <f>'Staff cost-OST'!G14*'Staff time-OST'!I56</f>
        <v>0</v>
      </c>
      <c r="K54" s="21">
        <f>'Staff cost-OST'!G15*'Staff time-OST'!J56</f>
        <v>0</v>
      </c>
      <c r="L54" s="21">
        <f>'Staff cost-OST'!G16*'Staff time-OST'!K56</f>
        <v>0</v>
      </c>
      <c r="M54" s="21">
        <f>'Staff cost-OST'!G17*'Staff time-OST'!L56</f>
        <v>0</v>
      </c>
      <c r="N54" s="21">
        <f t="shared" si="0"/>
        <v>0</v>
      </c>
      <c r="O54" s="22">
        <f t="shared" si="1"/>
        <v>0</v>
      </c>
    </row>
    <row r="55" spans="1:15" ht="15" x14ac:dyDescent="0.25">
      <c r="A55" s="21">
        <f>'Activity Classification'!B59</f>
        <v>0</v>
      </c>
      <c r="B55" s="38">
        <f>IFERROR('Activity Classification'!C59, "0%")</f>
        <v>0</v>
      </c>
      <c r="C55" s="21">
        <f>'Staff time-OST'!B57</f>
        <v>0</v>
      </c>
      <c r="D55" s="21">
        <f>'Staff cost-OST'!G8*'Staff time-OST'!C57</f>
        <v>0</v>
      </c>
      <c r="E55" s="21">
        <f>'Staff cost-OST'!G9*'Staff time-OST'!D57</f>
        <v>0</v>
      </c>
      <c r="F55" s="21">
        <f>'Staff cost-OST'!G10*'Staff time-OST'!E57</f>
        <v>0</v>
      </c>
      <c r="G55" s="21">
        <f>'Staff cost-OST'!G11*'Staff time-OST'!F57</f>
        <v>0</v>
      </c>
      <c r="H55" s="21">
        <f>'Staff cost-OST'!G12*'Staff time-OST'!G57</f>
        <v>0</v>
      </c>
      <c r="I55" s="21">
        <f>'Staff cost-OST'!G13*'Staff time-OST'!H57</f>
        <v>0</v>
      </c>
      <c r="J55" s="21">
        <f>'Staff cost-OST'!G14*'Staff time-OST'!I57</f>
        <v>0</v>
      </c>
      <c r="K55" s="21">
        <f>'Staff cost-OST'!G15*'Staff time-OST'!J57</f>
        <v>0</v>
      </c>
      <c r="L55" s="21">
        <f>'Staff cost-OST'!G16*'Staff time-OST'!K57</f>
        <v>0</v>
      </c>
      <c r="M55" s="21">
        <f>'Staff cost-OST'!G17*'Staff time-OST'!L57</f>
        <v>0</v>
      </c>
      <c r="N55" s="21">
        <f t="shared" si="0"/>
        <v>0</v>
      </c>
      <c r="O55" s="22">
        <f t="shared" si="1"/>
        <v>0</v>
      </c>
    </row>
    <row r="56" spans="1:15" ht="15" x14ac:dyDescent="0.25">
      <c r="A56" s="21">
        <f>'Activity Classification'!B60</f>
        <v>0</v>
      </c>
      <c r="B56" s="38">
        <f>IFERROR('Activity Classification'!C60, "0%")</f>
        <v>0</v>
      </c>
      <c r="C56" s="21">
        <f>'Staff time-OST'!B58</f>
        <v>0</v>
      </c>
      <c r="D56" s="21">
        <f>'Staff cost-OST'!G8*'Staff time-OST'!C58</f>
        <v>0</v>
      </c>
      <c r="E56" s="21">
        <f>'Staff cost-OST'!G9*'Staff time-OST'!D58</f>
        <v>0</v>
      </c>
      <c r="F56" s="21">
        <f>'Staff cost-OST'!G10*'Staff time-OST'!E58</f>
        <v>0</v>
      </c>
      <c r="G56" s="21">
        <f>'Staff cost-OST'!G11*'Staff time-OST'!F58</f>
        <v>0</v>
      </c>
      <c r="H56" s="21">
        <f>'Staff cost-OST'!G12*'Staff time-OST'!G58</f>
        <v>0</v>
      </c>
      <c r="I56" s="21">
        <f>'Staff cost-OST'!G13*'Staff time-OST'!H58</f>
        <v>0</v>
      </c>
      <c r="J56" s="21">
        <f>'Staff cost-OST'!G14*'Staff time-OST'!I58</f>
        <v>0</v>
      </c>
      <c r="K56" s="21">
        <f>'Staff cost-OST'!G15*'Staff time-OST'!J58</f>
        <v>0</v>
      </c>
      <c r="L56" s="21">
        <f>'Staff cost-OST'!G16*'Staff time-OST'!K58</f>
        <v>0</v>
      </c>
      <c r="M56" s="21">
        <f>'Staff cost-OST'!G17*'Staff time-OST'!L58</f>
        <v>0</v>
      </c>
      <c r="N56" s="21">
        <f t="shared" si="0"/>
        <v>0</v>
      </c>
      <c r="O56" s="22">
        <f t="shared" si="1"/>
        <v>0</v>
      </c>
    </row>
    <row r="57" spans="1:15" ht="15" x14ac:dyDescent="0.25">
      <c r="A57" s="21">
        <f>'Activity Classification'!B61</f>
        <v>0</v>
      </c>
      <c r="B57" s="38">
        <f>IFERROR('Activity Classification'!C61, "0%")</f>
        <v>0</v>
      </c>
      <c r="C57" s="21">
        <f>'Staff time-OST'!B59</f>
        <v>0</v>
      </c>
      <c r="D57" s="21">
        <f>'Staff cost-OST'!G8*'Staff time-OST'!C59</f>
        <v>0</v>
      </c>
      <c r="E57" s="21">
        <f>'Staff cost-OST'!G9*'Staff time-OST'!D59</f>
        <v>0</v>
      </c>
      <c r="F57" s="21">
        <f>'Staff cost-OST'!G10*'Staff time-OST'!E59</f>
        <v>0</v>
      </c>
      <c r="G57" s="21">
        <f>'Staff cost-OST'!G11*'Staff time-OST'!F59</f>
        <v>0</v>
      </c>
      <c r="H57" s="21">
        <f>'Staff cost-OST'!G12*'Staff time-OST'!G59</f>
        <v>0</v>
      </c>
      <c r="I57" s="21">
        <f>'Staff cost-OST'!G13*'Staff time-OST'!H59</f>
        <v>0</v>
      </c>
      <c r="J57" s="21">
        <f>'Staff cost-OST'!G14*'Staff time-OST'!I59</f>
        <v>0</v>
      </c>
      <c r="K57" s="21">
        <f>'Staff cost-OST'!G15*'Staff time-OST'!J59</f>
        <v>0</v>
      </c>
      <c r="L57" s="21">
        <f>'Staff cost-OST'!G16*'Staff time-OST'!K59</f>
        <v>0</v>
      </c>
      <c r="M57" s="21">
        <f>'Staff cost-OST'!G17*'Staff time-OST'!L59</f>
        <v>0</v>
      </c>
      <c r="N57" s="21">
        <f t="shared" si="0"/>
        <v>0</v>
      </c>
      <c r="O57" s="22">
        <f t="shared" si="1"/>
        <v>0</v>
      </c>
    </row>
    <row r="58" spans="1:15" ht="15" x14ac:dyDescent="0.25">
      <c r="A58" s="21">
        <f>'Activity Classification'!B62</f>
        <v>0</v>
      </c>
      <c r="B58" s="38">
        <f>IFERROR('Activity Classification'!C62, "0%")</f>
        <v>0</v>
      </c>
      <c r="C58" s="21">
        <f>'Staff time-OST'!B60</f>
        <v>0</v>
      </c>
      <c r="D58" s="21">
        <f>'Staff cost-OST'!G8*'Staff time-OST'!C60</f>
        <v>0</v>
      </c>
      <c r="E58" s="21">
        <f>'Staff cost-OST'!G9*'Staff time-OST'!D60</f>
        <v>0</v>
      </c>
      <c r="F58" s="21">
        <f>'Staff cost-OST'!G10*'Staff time-OST'!E60</f>
        <v>0</v>
      </c>
      <c r="G58" s="21">
        <f>'Staff cost-OST'!G11*'Staff time-OST'!F60</f>
        <v>0</v>
      </c>
      <c r="H58" s="21">
        <f>'Staff cost-OST'!G12*'Staff time-OST'!G60</f>
        <v>0</v>
      </c>
      <c r="I58" s="21">
        <f>'Staff cost-OST'!G13*'Staff time-OST'!H60</f>
        <v>0</v>
      </c>
      <c r="J58" s="21">
        <f>'Staff cost-OST'!G14*'Staff time-OST'!I60</f>
        <v>0</v>
      </c>
      <c r="K58" s="21">
        <f>'Staff cost-OST'!G15*'Staff time-OST'!J60</f>
        <v>0</v>
      </c>
      <c r="L58" s="21">
        <f>'Staff cost-OST'!G16*'Staff time-OST'!K60</f>
        <v>0</v>
      </c>
      <c r="M58" s="21">
        <f>'Staff cost-OST'!G17*'Staff time-OST'!L60</f>
        <v>0</v>
      </c>
      <c r="N58" s="21">
        <f t="shared" si="0"/>
        <v>0</v>
      </c>
      <c r="O58" s="22">
        <f t="shared" si="1"/>
        <v>0</v>
      </c>
    </row>
    <row r="59" spans="1:15" ht="15" x14ac:dyDescent="0.25">
      <c r="A59" s="21">
        <f>'Activity Classification'!B63</f>
        <v>0</v>
      </c>
      <c r="B59" s="38">
        <f>IFERROR('Activity Classification'!C63, "0%")</f>
        <v>0</v>
      </c>
      <c r="C59" s="21">
        <f>'Staff time-OST'!B61</f>
        <v>0</v>
      </c>
      <c r="D59" s="21">
        <f>'Staff cost-OST'!G8*'Staff time-OST'!C61</f>
        <v>0</v>
      </c>
      <c r="E59" s="21">
        <f>'Staff cost-OST'!G9*'Staff time-OST'!D61</f>
        <v>0</v>
      </c>
      <c r="F59" s="21">
        <f>'Staff cost-OST'!G10*'Staff time-OST'!E61</f>
        <v>0</v>
      </c>
      <c r="G59" s="21">
        <f>'Staff cost-OST'!G11*'Staff time-OST'!F61</f>
        <v>0</v>
      </c>
      <c r="H59" s="21">
        <f>'Staff cost-OST'!G12*'Staff time-OST'!G61</f>
        <v>0</v>
      </c>
      <c r="I59" s="21">
        <f>'Staff cost-OST'!G13*'Staff time-OST'!H61</f>
        <v>0</v>
      </c>
      <c r="J59" s="21">
        <f>'Staff cost-OST'!G14*'Staff time-OST'!I61</f>
        <v>0</v>
      </c>
      <c r="K59" s="21">
        <f>'Staff cost-OST'!G15*'Staff time-OST'!J61</f>
        <v>0</v>
      </c>
      <c r="L59" s="21">
        <f>'Staff cost-OST'!G16*'Staff time-OST'!K61</f>
        <v>0</v>
      </c>
      <c r="M59" s="21">
        <f>'Staff cost-OST'!G17*'Staff time-OST'!L61</f>
        <v>0</v>
      </c>
      <c r="N59" s="21">
        <f t="shared" si="0"/>
        <v>0</v>
      </c>
      <c r="O59" s="22">
        <f t="shared" si="1"/>
        <v>0</v>
      </c>
    </row>
    <row r="60" spans="1:15" ht="15" x14ac:dyDescent="0.25">
      <c r="A60" s="21">
        <f>'Activity Classification'!B64</f>
        <v>0</v>
      </c>
      <c r="B60" s="38">
        <f>IFERROR('Activity Classification'!C64, "0%")</f>
        <v>0</v>
      </c>
      <c r="C60" s="21">
        <f>'Staff time-OST'!B62</f>
        <v>0</v>
      </c>
      <c r="D60" s="21">
        <f>'Staff cost-OST'!G8*'Staff time-OST'!C62</f>
        <v>0</v>
      </c>
      <c r="E60" s="21">
        <f>'Staff cost-OST'!G9*'Staff time-OST'!D62</f>
        <v>0</v>
      </c>
      <c r="F60" s="21">
        <f>'Staff cost-OST'!G10*'Staff time-OST'!E62</f>
        <v>0</v>
      </c>
      <c r="G60" s="21">
        <f>'Staff cost-OST'!G11*'Staff time-OST'!F62</f>
        <v>0</v>
      </c>
      <c r="H60" s="21">
        <f>'Staff cost-OST'!G12*'Staff time-OST'!G62</f>
        <v>0</v>
      </c>
      <c r="I60" s="21">
        <f>'Staff cost-OST'!G13*'Staff time-OST'!H62</f>
        <v>0</v>
      </c>
      <c r="J60" s="21">
        <f>'Staff cost-OST'!G14*'Staff time-OST'!I62</f>
        <v>0</v>
      </c>
      <c r="K60" s="21">
        <f>'Staff cost-OST'!G15*'Staff time-OST'!J62</f>
        <v>0</v>
      </c>
      <c r="L60" s="21">
        <f>'Staff cost-OST'!G16*'Staff time-OST'!K62</f>
        <v>0</v>
      </c>
      <c r="M60" s="21">
        <f>'Staff cost-OST'!G17*'Staff time-OST'!L62</f>
        <v>0</v>
      </c>
      <c r="N60" s="21">
        <f t="shared" si="0"/>
        <v>0</v>
      </c>
      <c r="O60" s="22">
        <f t="shared" si="1"/>
        <v>0</v>
      </c>
    </row>
    <row r="61" spans="1:15" ht="15" x14ac:dyDescent="0.25">
      <c r="A61" s="21">
        <f>'Activity Classification'!B65</f>
        <v>0</v>
      </c>
      <c r="B61" s="38">
        <f>IFERROR('Activity Classification'!C65, "0%")</f>
        <v>0</v>
      </c>
      <c r="C61" s="21">
        <f>'Staff time-OST'!B63</f>
        <v>0</v>
      </c>
      <c r="D61" s="21">
        <f>'Staff cost-OST'!G8*'Staff time-OST'!C63</f>
        <v>0</v>
      </c>
      <c r="E61" s="21">
        <f>'Staff cost-OST'!G9*'Staff time-OST'!D63</f>
        <v>0</v>
      </c>
      <c r="F61" s="21">
        <f>'Staff cost-OST'!G10*'Staff time-OST'!E63</f>
        <v>0</v>
      </c>
      <c r="G61" s="21">
        <f>'Staff cost-OST'!G11*'Staff time-OST'!F63</f>
        <v>0</v>
      </c>
      <c r="H61" s="21">
        <f>'Staff cost-OST'!G12*'Staff time-OST'!G63</f>
        <v>0</v>
      </c>
      <c r="I61" s="21">
        <f>'Staff cost-OST'!G13*'Staff time-OST'!H63</f>
        <v>0</v>
      </c>
      <c r="J61" s="21">
        <f>'Staff cost-OST'!G14*'Staff time-OST'!I63</f>
        <v>0</v>
      </c>
      <c r="K61" s="21">
        <f>'Staff cost-OST'!G15*'Staff time-OST'!J63</f>
        <v>0</v>
      </c>
      <c r="L61" s="21">
        <f>'Staff cost-OST'!G16*'Staff time-OST'!K63</f>
        <v>0</v>
      </c>
      <c r="M61" s="21">
        <f>'Staff cost-OST'!G17*'Staff time-OST'!L63</f>
        <v>0</v>
      </c>
      <c r="N61" s="21">
        <f t="shared" si="0"/>
        <v>0</v>
      </c>
      <c r="O61" s="22">
        <f t="shared" si="1"/>
        <v>0</v>
      </c>
    </row>
    <row r="62" spans="1:15" ht="15" x14ac:dyDescent="0.25">
      <c r="A62" s="21">
        <f>'Activity Classification'!B66</f>
        <v>0</v>
      </c>
      <c r="B62" s="38">
        <f>IFERROR('Activity Classification'!C66, "0%")</f>
        <v>0</v>
      </c>
      <c r="C62" s="21">
        <f>'Staff time-OST'!B64</f>
        <v>0</v>
      </c>
      <c r="D62" s="21">
        <f>'Staff cost-OST'!G8*'Staff time-OST'!C64</f>
        <v>0</v>
      </c>
      <c r="E62" s="21">
        <f>'Staff cost-OST'!G9*'Staff time-OST'!D64</f>
        <v>0</v>
      </c>
      <c r="F62" s="21">
        <f>'Staff cost-OST'!G10*'Staff time-OST'!E64</f>
        <v>0</v>
      </c>
      <c r="G62" s="21">
        <f>'Staff cost-OST'!G11*'Staff time-OST'!F64</f>
        <v>0</v>
      </c>
      <c r="H62" s="21">
        <f>'Staff cost-OST'!G12*'Staff time-OST'!G64</f>
        <v>0</v>
      </c>
      <c r="I62" s="21">
        <f>'Staff cost-OST'!G13*'Staff time-OST'!H64</f>
        <v>0</v>
      </c>
      <c r="J62" s="21">
        <f>'Staff cost-OST'!G14*'Staff time-OST'!I64</f>
        <v>0</v>
      </c>
      <c r="K62" s="21">
        <f>'Staff cost-OST'!G15*'Staff time-OST'!J64</f>
        <v>0</v>
      </c>
      <c r="L62" s="21">
        <f>'Staff cost-OST'!G16*'Staff time-OST'!K64</f>
        <v>0</v>
      </c>
      <c r="M62" s="21">
        <f>'Staff cost-OST'!G17*'Staff time-OST'!L64</f>
        <v>0</v>
      </c>
      <c r="N62" s="21">
        <f t="shared" si="0"/>
        <v>0</v>
      </c>
      <c r="O62" s="22">
        <f t="shared" si="1"/>
        <v>0</v>
      </c>
    </row>
    <row r="63" spans="1:15" ht="15" x14ac:dyDescent="0.25">
      <c r="A63" s="21">
        <f>'Activity Classification'!B67</f>
        <v>0</v>
      </c>
      <c r="B63" s="38">
        <f>IFERROR('Activity Classification'!C67, "0%")</f>
        <v>0</v>
      </c>
      <c r="C63" s="21">
        <f>'Staff time-OST'!B65</f>
        <v>0</v>
      </c>
      <c r="D63" s="21">
        <f>'Staff cost-OST'!G8*'Staff time-OST'!C65</f>
        <v>0</v>
      </c>
      <c r="E63" s="21">
        <f>'Staff cost-OST'!G9*'Staff time-OST'!D65</f>
        <v>0</v>
      </c>
      <c r="F63" s="21">
        <f>'Staff cost-OST'!G10*'Staff time-OST'!E65</f>
        <v>0</v>
      </c>
      <c r="G63" s="21">
        <f>'Staff cost-OST'!G11*'Staff time-OST'!F65</f>
        <v>0</v>
      </c>
      <c r="H63" s="21">
        <f>'Staff cost-OST'!G12*'Staff time-OST'!G65</f>
        <v>0</v>
      </c>
      <c r="I63" s="21">
        <f>'Staff cost-OST'!G13*'Staff time-OST'!H65</f>
        <v>0</v>
      </c>
      <c r="J63" s="21">
        <f>'Staff cost-OST'!G14*'Staff time-OST'!I65</f>
        <v>0</v>
      </c>
      <c r="K63" s="21">
        <f>'Staff cost-OST'!G15*'Staff time-OST'!J65</f>
        <v>0</v>
      </c>
      <c r="L63" s="21">
        <f>'Staff cost-OST'!G16*'Staff time-OST'!K65</f>
        <v>0</v>
      </c>
      <c r="M63" s="21">
        <f>'Staff cost-OST'!G17*'Staff time-OST'!L65</f>
        <v>0</v>
      </c>
      <c r="N63" s="21">
        <f t="shared" si="0"/>
        <v>0</v>
      </c>
      <c r="O63" s="22">
        <f t="shared" si="1"/>
        <v>0</v>
      </c>
    </row>
    <row r="64" spans="1:15" ht="15" x14ac:dyDescent="0.25">
      <c r="A64" s="21">
        <f>'Activity Classification'!B68</f>
        <v>0</v>
      </c>
      <c r="B64" s="38">
        <f>IFERROR('Activity Classification'!C68, "0%")</f>
        <v>0</v>
      </c>
      <c r="C64" s="21">
        <f>'Staff time-OST'!B66</f>
        <v>0</v>
      </c>
      <c r="D64" s="21">
        <f>'Staff cost-OST'!G8*'Staff time-OST'!C66</f>
        <v>0</v>
      </c>
      <c r="E64" s="21">
        <f>'Staff cost-OST'!G9*'Staff time-OST'!D66</f>
        <v>0</v>
      </c>
      <c r="F64" s="21">
        <f>'Staff cost-OST'!G10*'Staff time-OST'!E66</f>
        <v>0</v>
      </c>
      <c r="G64" s="21">
        <f>'Staff cost-OST'!G11*'Staff time-OST'!F66</f>
        <v>0</v>
      </c>
      <c r="H64" s="21">
        <f>'Staff cost-OST'!G12*'Staff time-OST'!G66</f>
        <v>0</v>
      </c>
      <c r="I64" s="21">
        <f>'Staff cost-OST'!G13*'Staff time-OST'!H66</f>
        <v>0</v>
      </c>
      <c r="J64" s="21">
        <f>'Staff cost-OST'!G14*'Staff time-OST'!I66</f>
        <v>0</v>
      </c>
      <c r="K64" s="21">
        <f>'Staff cost-OST'!G15*'Staff time-OST'!J66</f>
        <v>0</v>
      </c>
      <c r="L64" s="21">
        <f>'Staff cost-OST'!G16*'Staff time-OST'!K66</f>
        <v>0</v>
      </c>
      <c r="M64" s="21">
        <f>'Staff cost-OST'!G17*'Staff time-OST'!L66</f>
        <v>0</v>
      </c>
      <c r="N64" s="21">
        <f t="shared" si="0"/>
        <v>0</v>
      </c>
      <c r="O64" s="22">
        <f t="shared" si="1"/>
        <v>0</v>
      </c>
    </row>
    <row r="65" spans="1:15" ht="15" x14ac:dyDescent="0.25">
      <c r="A65" s="21">
        <f>'Activity Classification'!B69</f>
        <v>0</v>
      </c>
      <c r="B65" s="38">
        <f>IFERROR('Activity Classification'!C69, "0%")</f>
        <v>0</v>
      </c>
      <c r="C65" s="21">
        <f>'Staff time-OST'!B67</f>
        <v>0</v>
      </c>
      <c r="D65" s="21">
        <f>'Staff cost-OST'!G8*'Staff time-OST'!C67</f>
        <v>0</v>
      </c>
      <c r="E65" s="21">
        <f>'Staff cost-OST'!G9*'Staff time-OST'!D67</f>
        <v>0</v>
      </c>
      <c r="F65" s="21">
        <f>'Staff cost-OST'!G10*'Staff time-OST'!E67</f>
        <v>0</v>
      </c>
      <c r="G65" s="21">
        <f>'Staff cost-OST'!G11*'Staff time-OST'!F67</f>
        <v>0</v>
      </c>
      <c r="H65" s="21">
        <f>'Staff cost-OST'!G12*'Staff time-OST'!G67</f>
        <v>0</v>
      </c>
      <c r="I65" s="21">
        <f>'Staff cost-OST'!G13*'Staff time-OST'!H67</f>
        <v>0</v>
      </c>
      <c r="J65" s="21">
        <f>'Staff cost-OST'!G14*'Staff time-OST'!I67</f>
        <v>0</v>
      </c>
      <c r="K65" s="21">
        <f>'Staff cost-OST'!G15*'Staff time-OST'!J67</f>
        <v>0</v>
      </c>
      <c r="L65" s="21">
        <f>'Staff cost-OST'!G16*'Staff time-OST'!K67</f>
        <v>0</v>
      </c>
      <c r="M65" s="21">
        <f>'Staff cost-OST'!G17*'Staff time-OST'!L67</f>
        <v>0</v>
      </c>
      <c r="N65" s="21">
        <f t="shared" si="0"/>
        <v>0</v>
      </c>
      <c r="O65" s="22">
        <f t="shared" si="1"/>
        <v>0</v>
      </c>
    </row>
    <row r="66" spans="1:15" ht="15" x14ac:dyDescent="0.25">
      <c r="A66" s="21">
        <f>'Activity Classification'!B70</f>
        <v>0</v>
      </c>
      <c r="B66" s="38">
        <f>IFERROR('Activity Classification'!C70, "0%")</f>
        <v>0</v>
      </c>
      <c r="C66" s="21">
        <f>'Staff time-OST'!B68</f>
        <v>0</v>
      </c>
      <c r="D66" s="21">
        <f>'Staff cost-OST'!G8*'Staff time-OST'!C68</f>
        <v>0</v>
      </c>
      <c r="E66" s="21">
        <f>'Staff cost-OST'!G9*'Staff time-OST'!D68</f>
        <v>0</v>
      </c>
      <c r="F66" s="21">
        <f>'Staff cost-OST'!G10*'Staff time-OST'!E68</f>
        <v>0</v>
      </c>
      <c r="G66" s="21">
        <f>'Staff cost-OST'!G11*'Staff time-OST'!F68</f>
        <v>0</v>
      </c>
      <c r="H66" s="21">
        <f>'Staff cost-OST'!G12*'Staff time-OST'!G68</f>
        <v>0</v>
      </c>
      <c r="I66" s="21">
        <f>'Staff cost-OST'!G13*'Staff time-OST'!H68</f>
        <v>0</v>
      </c>
      <c r="J66" s="21">
        <f>'Staff cost-OST'!G14*'Staff time-OST'!I68</f>
        <v>0</v>
      </c>
      <c r="K66" s="21">
        <f>'Staff cost-OST'!G15*'Staff time-OST'!J68</f>
        <v>0</v>
      </c>
      <c r="L66" s="21">
        <f>'Staff cost-OST'!G16*'Staff time-OST'!K68</f>
        <v>0</v>
      </c>
      <c r="M66" s="21">
        <f>'Staff cost-OST'!G17*'Staff time-OST'!L68</f>
        <v>0</v>
      </c>
      <c r="N66" s="21">
        <f t="shared" si="0"/>
        <v>0</v>
      </c>
      <c r="O66" s="22">
        <f t="shared" si="1"/>
        <v>0</v>
      </c>
    </row>
    <row r="67" spans="1:15" ht="15" x14ac:dyDescent="0.25">
      <c r="A67" s="21">
        <f>'Activity Classification'!B71</f>
        <v>0</v>
      </c>
      <c r="B67" s="38">
        <f>IFERROR('Activity Classification'!C71, "0%")</f>
        <v>0</v>
      </c>
      <c r="C67" s="21">
        <f>'Staff time-OST'!B69</f>
        <v>0</v>
      </c>
      <c r="D67" s="21">
        <f>'Staff cost-OST'!G8*'Staff time-OST'!C69</f>
        <v>0</v>
      </c>
      <c r="E67" s="21">
        <f>'Staff cost-OST'!G9*'Staff time-OST'!D69</f>
        <v>0</v>
      </c>
      <c r="F67" s="21">
        <f>'Staff cost-OST'!G10*'Staff time-OST'!E69</f>
        <v>0</v>
      </c>
      <c r="G67" s="21">
        <f>'Staff cost-OST'!G11*'Staff time-OST'!F69</f>
        <v>0</v>
      </c>
      <c r="H67" s="21">
        <f>'Staff cost-OST'!G12*'Staff time-OST'!G69</f>
        <v>0</v>
      </c>
      <c r="I67" s="21">
        <f>'Staff cost-OST'!G13*'Staff time-OST'!H69</f>
        <v>0</v>
      </c>
      <c r="J67" s="21">
        <f>'Staff cost-OST'!G14*'Staff time-OST'!I69</f>
        <v>0</v>
      </c>
      <c r="K67" s="21">
        <f>'Staff cost-OST'!G15*'Staff time-OST'!J69</f>
        <v>0</v>
      </c>
      <c r="L67" s="21">
        <f>'Staff cost-OST'!G16*'Staff time-OST'!K69</f>
        <v>0</v>
      </c>
      <c r="M67" s="21">
        <f>'Staff cost-OST'!G17*'Staff time-OST'!L69</f>
        <v>0</v>
      </c>
      <c r="N67" s="21">
        <f t="shared" si="0"/>
        <v>0</v>
      </c>
      <c r="O67" s="22">
        <f t="shared" si="1"/>
        <v>0</v>
      </c>
    </row>
    <row r="68" spans="1:15" ht="15" x14ac:dyDescent="0.25">
      <c r="A68" s="21">
        <f>'Activity Classification'!B72</f>
        <v>0</v>
      </c>
      <c r="B68" s="38">
        <f>IFERROR('Activity Classification'!C72, "0%")</f>
        <v>0</v>
      </c>
      <c r="C68" s="21">
        <f>'Staff time-OST'!B70</f>
        <v>0</v>
      </c>
      <c r="D68" s="21">
        <f>'Staff cost-OST'!G8*'Staff time-OST'!C70</f>
        <v>0</v>
      </c>
      <c r="E68" s="21">
        <f>'Staff cost-OST'!G9*'Staff time-OST'!D70</f>
        <v>0</v>
      </c>
      <c r="F68" s="21">
        <f>'Staff cost-OST'!G10*'Staff time-OST'!E70</f>
        <v>0</v>
      </c>
      <c r="G68" s="21">
        <f>'Staff cost-OST'!G11*'Staff time-OST'!F70</f>
        <v>0</v>
      </c>
      <c r="H68" s="21">
        <f>'Staff cost-OST'!G12*'Staff time-OST'!G70</f>
        <v>0</v>
      </c>
      <c r="I68" s="21">
        <f>'Staff cost-OST'!G13*'Staff time-OST'!H70</f>
        <v>0</v>
      </c>
      <c r="J68" s="21">
        <f>'Staff cost-OST'!G14*'Staff time-OST'!I70</f>
        <v>0</v>
      </c>
      <c r="K68" s="21">
        <f>'Staff cost-OST'!G15*'Staff time-OST'!J70</f>
        <v>0</v>
      </c>
      <c r="L68" s="21">
        <f>'Staff cost-OST'!G16*'Staff time-OST'!K70</f>
        <v>0</v>
      </c>
      <c r="M68" s="21">
        <f>'Staff cost-OST'!G17*'Staff time-OST'!L70</f>
        <v>0</v>
      </c>
      <c r="N68" s="21">
        <f t="shared" si="0"/>
        <v>0</v>
      </c>
      <c r="O68" s="22">
        <f t="shared" si="1"/>
        <v>0</v>
      </c>
    </row>
    <row r="73" spans="1:15" ht="15" x14ac:dyDescent="0.25">
      <c r="A73" s="242" t="s">
        <v>79</v>
      </c>
      <c r="B73" s="242"/>
      <c r="C73" s="242"/>
      <c r="D73" s="242"/>
      <c r="E73" s="242"/>
      <c r="F73" s="242"/>
      <c r="G73" s="242"/>
      <c r="H73" s="242"/>
      <c r="I73" s="242"/>
      <c r="J73" s="242"/>
      <c r="K73" s="242"/>
    </row>
    <row r="74" spans="1:15" ht="45" x14ac:dyDescent="0.25">
      <c r="A74" s="27" t="s">
        <v>80</v>
      </c>
      <c r="B74" s="27" t="s">
        <v>81</v>
      </c>
      <c r="C74" s="27" t="s">
        <v>83</v>
      </c>
      <c r="D74" s="27" t="s">
        <v>84</v>
      </c>
      <c r="E74" s="27" t="s">
        <v>85</v>
      </c>
      <c r="F74" s="27" t="s">
        <v>88</v>
      </c>
      <c r="G74" s="27" t="s">
        <v>89</v>
      </c>
      <c r="H74" s="27" t="s">
        <v>90</v>
      </c>
      <c r="I74" s="27" t="s">
        <v>86</v>
      </c>
      <c r="J74" s="27" t="s">
        <v>87</v>
      </c>
      <c r="K74" s="27" t="s">
        <v>91</v>
      </c>
    </row>
    <row r="75" spans="1:15" x14ac:dyDescent="0.2">
      <c r="A75" s="21" t="str">
        <f>'Staff cost-OST'!A20</f>
        <v>Project Director</v>
      </c>
      <c r="B75" s="42">
        <f>'Staff cost-OST'!C20+'Staff cost-OST'!D20</f>
        <v>0</v>
      </c>
      <c r="C75" s="21"/>
      <c r="D75" s="21"/>
      <c r="E75" s="21"/>
      <c r="F75" s="21"/>
      <c r="G75" s="21"/>
      <c r="H75" s="21"/>
      <c r="I75" s="21"/>
      <c r="J75" s="21"/>
      <c r="K75" s="21"/>
    </row>
    <row r="76" spans="1:15" x14ac:dyDescent="0.2">
      <c r="A76" s="21" t="str">
        <f>'Staff cost-OST'!A21</f>
        <v>Operator</v>
      </c>
      <c r="B76" s="42">
        <f>'Staff cost-OST'!C21+'Staff cost-OST'!D21</f>
        <v>0</v>
      </c>
      <c r="C76" s="21"/>
      <c r="D76" s="21"/>
      <c r="E76" s="21"/>
      <c r="F76" s="21"/>
      <c r="G76" s="21"/>
      <c r="H76" s="21"/>
      <c r="I76" s="21"/>
      <c r="J76" s="21"/>
      <c r="K76" s="21"/>
    </row>
    <row r="77" spans="1:15" x14ac:dyDescent="0.2">
      <c r="A77" s="21" t="str">
        <f>'Staff cost-OST'!A22</f>
        <v>Financial manager</v>
      </c>
      <c r="B77" s="42">
        <f>'Staff cost-OST'!C22+'Staff cost-OST'!D22</f>
        <v>0</v>
      </c>
      <c r="C77" s="21"/>
      <c r="D77" s="21"/>
      <c r="E77" s="21"/>
      <c r="F77" s="21"/>
      <c r="G77" s="21"/>
      <c r="H77" s="21"/>
      <c r="I77" s="21"/>
      <c r="J77" s="21"/>
      <c r="K77" s="21"/>
    </row>
    <row r="78" spans="1:15" x14ac:dyDescent="0.2">
      <c r="A78" s="21" t="str">
        <f>'Staff cost-OST'!A23</f>
        <v>Security staff</v>
      </c>
      <c r="B78" s="42">
        <f>'Staff cost-OST'!C23+'Staff cost-OST'!D23</f>
        <v>0</v>
      </c>
      <c r="C78" s="21"/>
      <c r="D78" s="21"/>
      <c r="E78" s="21"/>
      <c r="F78" s="21"/>
      <c r="G78" s="21"/>
      <c r="H78" s="21"/>
      <c r="I78" s="21"/>
      <c r="J78" s="21"/>
      <c r="K78" s="21"/>
    </row>
    <row r="79" spans="1:15" x14ac:dyDescent="0.2">
      <c r="A79" s="21" t="str">
        <f>'Staff cost-OST'!A24</f>
        <v>Information manager</v>
      </c>
      <c r="B79" s="42">
        <f>'Staff cost-OST'!C24+'Staff cost-OST'!D24</f>
        <v>0</v>
      </c>
      <c r="C79" s="21"/>
      <c r="D79" s="21"/>
      <c r="E79" s="21"/>
      <c r="F79" s="21"/>
      <c r="G79" s="21"/>
      <c r="H79" s="21"/>
      <c r="I79" s="21"/>
      <c r="J79" s="21"/>
      <c r="K79" s="21"/>
    </row>
    <row r="80" spans="1:15" x14ac:dyDescent="0.2">
      <c r="A80" s="21" t="str">
        <f>'Staff cost-OST'!A25</f>
        <v>Driver</v>
      </c>
      <c r="B80" s="42">
        <f>'Staff cost-OST'!C25+'Staff cost-OST'!D25</f>
        <v>0</v>
      </c>
      <c r="C80" s="21"/>
      <c r="D80" s="21"/>
      <c r="E80" s="21"/>
      <c r="F80" s="21"/>
      <c r="G80" s="21"/>
      <c r="H80" s="21"/>
      <c r="I80" s="21"/>
      <c r="J80" s="21"/>
      <c r="K80" s="21"/>
    </row>
    <row r="81" spans="1:11" x14ac:dyDescent="0.2">
      <c r="A81" s="21" t="str">
        <f>'Staff cost-OST'!A26</f>
        <v>Cleaner</v>
      </c>
      <c r="B81" s="42">
        <f>'Staff cost-OST'!C26+'Staff cost-OST'!D26</f>
        <v>0</v>
      </c>
      <c r="C81" s="21"/>
      <c r="D81" s="21"/>
      <c r="E81" s="21"/>
      <c r="F81" s="21"/>
      <c r="G81" s="21"/>
      <c r="H81" s="21"/>
      <c r="I81" s="21"/>
      <c r="J81" s="21"/>
      <c r="K81" s="21"/>
    </row>
    <row r="82" spans="1:11" x14ac:dyDescent="0.2">
      <c r="A82" s="21" t="str">
        <f>'Staff cost-OST'!A27</f>
        <v>Other (specify)</v>
      </c>
      <c r="B82" s="42">
        <f>'Staff cost-OST'!C27+'Staff cost-OST'!D27</f>
        <v>0</v>
      </c>
      <c r="C82" s="21"/>
      <c r="D82" s="21"/>
      <c r="E82" s="21"/>
      <c r="F82" s="21"/>
      <c r="G82" s="21"/>
      <c r="H82" s="21"/>
      <c r="I82" s="21"/>
      <c r="J82" s="21"/>
      <c r="K82" s="21"/>
    </row>
    <row r="83" spans="1:11" x14ac:dyDescent="0.2">
      <c r="A83" s="21" t="str">
        <f>'Staff cost-OST'!A28</f>
        <v>Other (specify)</v>
      </c>
      <c r="B83" s="42">
        <f>'Staff cost-OST'!C28+'Staff cost-OST'!D28</f>
        <v>0</v>
      </c>
      <c r="C83" s="21"/>
      <c r="D83" s="21"/>
      <c r="E83" s="21"/>
      <c r="F83" s="21"/>
      <c r="G83" s="21"/>
      <c r="H83" s="21"/>
      <c r="I83" s="21"/>
      <c r="J83" s="21"/>
      <c r="K83" s="21"/>
    </row>
    <row r="84" spans="1:11" x14ac:dyDescent="0.2">
      <c r="A84" s="21" t="str">
        <f>'Staff cost-OST'!A29</f>
        <v>Other (specify)</v>
      </c>
      <c r="B84" s="42">
        <f>'Staff cost-OST'!C29+'Staff cost-OST'!D29</f>
        <v>0</v>
      </c>
      <c r="C84" s="21"/>
      <c r="D84" s="21"/>
      <c r="E84" s="21"/>
      <c r="F84" s="21"/>
      <c r="G84" s="21"/>
      <c r="H84" s="21"/>
      <c r="I84" s="21"/>
      <c r="J84" s="21"/>
      <c r="K84" s="21"/>
    </row>
    <row r="85" spans="1:11" ht="15" x14ac:dyDescent="0.25">
      <c r="A85" s="43" t="s">
        <v>82</v>
      </c>
      <c r="B85" s="44">
        <f>SUM(B75:B84)</f>
        <v>0</v>
      </c>
      <c r="C85" s="37" t="str">
        <f>'OVERALL UNIT COSTS'!D43</f>
        <v>0</v>
      </c>
      <c r="D85" s="37" t="str">
        <f>'OVERALL UNIT COSTS'!D44</f>
        <v>0</v>
      </c>
      <c r="E85" s="37" t="str">
        <f>'OVERALL UNIT COSTS'!D45</f>
        <v>0</v>
      </c>
      <c r="F85" s="21">
        <f>'Activity Classification'!F16</f>
        <v>0</v>
      </c>
      <c r="G85" s="21">
        <f>'Activity Classification'!F17</f>
        <v>0</v>
      </c>
      <c r="H85" s="21">
        <f>'Activity Classification'!F18</f>
        <v>0</v>
      </c>
      <c r="I85" s="21" t="e">
        <f>(B85*C85)/F85</f>
        <v>#DIV/0!</v>
      </c>
      <c r="J85" s="21" t="e">
        <f>(B85*D85)/G85</f>
        <v>#DIV/0!</v>
      </c>
      <c r="K85" s="21" t="e">
        <f>(B85*E85)/H85</f>
        <v>#DIV/0!</v>
      </c>
    </row>
  </sheetData>
  <mergeCells count="10">
    <mergeCell ref="O4:O5"/>
    <mergeCell ref="A6:O6"/>
    <mergeCell ref="A27:O27"/>
    <mergeCell ref="A48:O48"/>
    <mergeCell ref="A73:K73"/>
    <mergeCell ref="N4:N5"/>
    <mergeCell ref="A4:A5"/>
    <mergeCell ref="B4:B5"/>
    <mergeCell ref="C4:C5"/>
    <mergeCell ref="D4:M4"/>
  </mergeCells>
  <phoneticPr fontId="30"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35"/>
  <sheetViews>
    <sheetView showGridLines="0" zoomScale="90" zoomScaleNormal="90" workbookViewId="0">
      <pane ySplit="8" topLeftCell="A9" activePane="bottomLeft" state="frozen"/>
      <selection pane="bottomLeft" activeCell="P3" sqref="P3"/>
    </sheetView>
  </sheetViews>
  <sheetFormatPr defaultColWidth="8.85546875" defaultRowHeight="15" x14ac:dyDescent="0.25"/>
  <cols>
    <col min="1" max="1" width="22.28515625" style="102" customWidth="1"/>
    <col min="2" max="2" width="26.140625" style="102" customWidth="1"/>
    <col min="3" max="3" width="16.85546875" style="103" customWidth="1"/>
    <col min="4" max="4" width="15.85546875" style="103" customWidth="1"/>
    <col min="5" max="5" width="12.5703125" style="103" customWidth="1"/>
    <col min="6" max="6" width="13.42578125" style="103" customWidth="1"/>
    <col min="7" max="7" width="19" style="103" customWidth="1"/>
    <col min="8" max="8" width="14" style="103" hidden="1" customWidth="1"/>
    <col min="9" max="9" width="13.42578125" style="103" hidden="1" customWidth="1"/>
    <col min="10" max="10" width="14.85546875" style="103" hidden="1" customWidth="1"/>
    <col min="11" max="11" width="13.7109375" style="103" customWidth="1"/>
    <col min="12" max="12" width="13" style="103" customWidth="1"/>
    <col min="13" max="13" width="17.42578125" style="103" customWidth="1"/>
    <col min="14" max="14" width="11.42578125" style="103" customWidth="1"/>
    <col min="15" max="15" width="13.42578125" style="103" customWidth="1"/>
    <col min="16" max="16" width="14.42578125" style="103" customWidth="1"/>
    <col min="17" max="17" width="16.42578125" style="103" customWidth="1"/>
    <col min="18" max="16384" width="8.85546875" style="102"/>
  </cols>
  <sheetData>
    <row r="1" spans="1:17" ht="20.25" x14ac:dyDescent="0.3">
      <c r="A1" s="182" t="s">
        <v>97</v>
      </c>
    </row>
    <row r="2" spans="1:17" ht="20.25" x14ac:dyDescent="0.3">
      <c r="A2" s="182"/>
    </row>
    <row r="3" spans="1:17" ht="33.75" customHeight="1" x14ac:dyDescent="0.3">
      <c r="A3" s="101"/>
      <c r="B3" s="217" t="s">
        <v>509</v>
      </c>
      <c r="C3" s="217"/>
      <c r="D3" s="217"/>
      <c r="E3" s="217"/>
      <c r="F3" s="217"/>
      <c r="G3" s="217"/>
      <c r="H3" s="217"/>
      <c r="I3" s="217"/>
      <c r="J3" s="217"/>
      <c r="K3" s="217"/>
      <c r="L3" s="217"/>
      <c r="P3" s="102"/>
      <c r="Q3" s="102"/>
    </row>
    <row r="4" spans="1:17" ht="25.5" customHeight="1" x14ac:dyDescent="0.3">
      <c r="A4" s="101"/>
      <c r="B4" s="217"/>
      <c r="C4" s="217"/>
      <c r="D4" s="217"/>
      <c r="E4" s="217"/>
      <c r="F4" s="217"/>
      <c r="G4" s="217"/>
      <c r="H4" s="217"/>
      <c r="I4" s="217"/>
      <c r="J4" s="217"/>
      <c r="K4" s="217"/>
      <c r="L4" s="217"/>
      <c r="P4" s="102"/>
      <c r="Q4" s="102"/>
    </row>
    <row r="5" spans="1:17" ht="29.25" customHeight="1" x14ac:dyDescent="0.3">
      <c r="A5" s="101"/>
      <c r="B5" s="217"/>
      <c r="C5" s="217"/>
      <c r="D5" s="217"/>
      <c r="E5" s="217"/>
      <c r="F5" s="217"/>
      <c r="G5" s="217"/>
      <c r="H5" s="217"/>
      <c r="I5" s="217"/>
      <c r="J5" s="217"/>
      <c r="K5" s="217"/>
      <c r="L5" s="217"/>
      <c r="P5" s="102"/>
      <c r="Q5" s="102"/>
    </row>
    <row r="7" spans="1:17" ht="45.75" customHeight="1" x14ac:dyDescent="0.35">
      <c r="A7" s="253" t="s">
        <v>95</v>
      </c>
      <c r="B7" s="253" t="s">
        <v>156</v>
      </c>
      <c r="C7" s="254" t="s">
        <v>501</v>
      </c>
      <c r="D7" s="254" t="s">
        <v>300</v>
      </c>
      <c r="E7" s="252" t="s">
        <v>320</v>
      </c>
      <c r="F7" s="253"/>
      <c r="G7" s="253"/>
      <c r="H7" s="253" t="s">
        <v>117</v>
      </c>
      <c r="I7" s="253"/>
      <c r="J7" s="253"/>
      <c r="K7" s="257" t="s">
        <v>115</v>
      </c>
      <c r="L7" s="258"/>
      <c r="M7" s="258"/>
      <c r="N7" s="259"/>
      <c r="O7" s="256" t="s">
        <v>116</v>
      </c>
      <c r="P7" s="256"/>
      <c r="Q7" s="256"/>
    </row>
    <row r="8" spans="1:17" ht="45" x14ac:dyDescent="0.25">
      <c r="A8" s="253"/>
      <c r="B8" s="253"/>
      <c r="C8" s="255"/>
      <c r="D8" s="255"/>
      <c r="E8" s="169" t="s">
        <v>373</v>
      </c>
      <c r="F8" s="168" t="s">
        <v>372</v>
      </c>
      <c r="G8" s="168" t="s">
        <v>354</v>
      </c>
      <c r="H8" s="168" t="s">
        <v>373</v>
      </c>
      <c r="I8" s="168" t="s">
        <v>372</v>
      </c>
      <c r="J8" s="168" t="s">
        <v>354</v>
      </c>
      <c r="K8" s="168" t="s">
        <v>352</v>
      </c>
      <c r="L8" s="168" t="s">
        <v>372</v>
      </c>
      <c r="M8" s="168" t="s">
        <v>354</v>
      </c>
      <c r="N8" s="106" t="s">
        <v>302</v>
      </c>
      <c r="O8" s="107" t="s">
        <v>352</v>
      </c>
      <c r="P8" s="107" t="s">
        <v>372</v>
      </c>
      <c r="Q8" s="107" t="s">
        <v>354</v>
      </c>
    </row>
    <row r="9" spans="1:17" ht="60" x14ac:dyDescent="0.25">
      <c r="A9" s="93" t="s">
        <v>98</v>
      </c>
      <c r="B9" s="94" t="s">
        <v>561</v>
      </c>
      <c r="C9" s="108"/>
      <c r="D9" s="108"/>
      <c r="E9" s="109"/>
      <c r="F9" s="109"/>
      <c r="G9" s="109"/>
      <c r="H9" s="251">
        <f>'Activity Classification'!F11</f>
        <v>0</v>
      </c>
      <c r="I9" s="251">
        <f>'Activity Classification'!F12</f>
        <v>0</v>
      </c>
      <c r="J9" s="251">
        <f>'Activity Classification'!F13</f>
        <v>0</v>
      </c>
      <c r="K9" s="110"/>
      <c r="L9" s="110"/>
      <c r="M9" s="110"/>
      <c r="N9" s="121">
        <f>SUM(K9:M9)</f>
        <v>0</v>
      </c>
      <c r="O9" s="122" t="str">
        <f>IFERROR((((C9+D9)*E9)/H9)*K9, "0")</f>
        <v>0</v>
      </c>
      <c r="P9" s="122" t="str">
        <f>IFERROR((((C9+D9)*F9)/I9)*L9, "0")</f>
        <v>0</v>
      </c>
      <c r="Q9" s="122" t="str">
        <f>IFERROR((((C9+D9)*G9)/J9)*M9, "0")</f>
        <v>0</v>
      </c>
    </row>
    <row r="10" spans="1:17" ht="84" x14ac:dyDescent="0.25">
      <c r="A10" s="93" t="s">
        <v>99</v>
      </c>
      <c r="B10" s="94" t="s">
        <v>562</v>
      </c>
      <c r="C10" s="108"/>
      <c r="D10" s="108"/>
      <c r="E10" s="109"/>
      <c r="F10" s="109"/>
      <c r="G10" s="109"/>
      <c r="H10" s="251"/>
      <c r="I10" s="251"/>
      <c r="J10" s="251"/>
      <c r="K10" s="110"/>
      <c r="L10" s="110"/>
      <c r="M10" s="110"/>
      <c r="N10" s="121">
        <f t="shared" ref="N10:N22" si="0">SUM(K10:M10)</f>
        <v>0</v>
      </c>
      <c r="O10" s="122" t="str">
        <f>IFERROR((((C10+D10)*E10)/H9)*K10, "0")</f>
        <v>0</v>
      </c>
      <c r="P10" s="122" t="str">
        <f>IFERROR((((C10+D10)*F10)/I9)*L10, "0")</f>
        <v>0</v>
      </c>
      <c r="Q10" s="122" t="str">
        <f>IFERROR((((C10+D10)*G10)/J9)*M10, "0")</f>
        <v>0</v>
      </c>
    </row>
    <row r="11" spans="1:17" ht="120" x14ac:dyDescent="0.25">
      <c r="A11" s="93" t="s">
        <v>100</v>
      </c>
      <c r="B11" s="94" t="s">
        <v>563</v>
      </c>
      <c r="C11" s="108"/>
      <c r="D11" s="108"/>
      <c r="E11" s="109"/>
      <c r="F11" s="109"/>
      <c r="G11" s="109"/>
      <c r="H11" s="251"/>
      <c r="I11" s="251"/>
      <c r="J11" s="251"/>
      <c r="K11" s="110"/>
      <c r="L11" s="110"/>
      <c r="M11" s="110"/>
      <c r="N11" s="121">
        <f t="shared" si="0"/>
        <v>0</v>
      </c>
      <c r="O11" s="122" t="str">
        <f>IFERROR((((C11+D11)*E11)/H9)*K11, "0")</f>
        <v>0</v>
      </c>
      <c r="P11" s="122" t="str">
        <f>IFERROR((((C11+D11)*F11)/I9)*L11, "0")</f>
        <v>0</v>
      </c>
      <c r="Q11" s="122" t="str">
        <f>IFERROR((((C11+D11)*G11)/J9)*M11, "0")</f>
        <v>0</v>
      </c>
    </row>
    <row r="12" spans="1:17" ht="36" x14ac:dyDescent="0.25">
      <c r="A12" s="93" t="s">
        <v>146</v>
      </c>
      <c r="B12" s="94" t="s">
        <v>564</v>
      </c>
      <c r="C12" s="108"/>
      <c r="D12" s="108"/>
      <c r="E12" s="109"/>
      <c r="F12" s="109"/>
      <c r="G12" s="109"/>
      <c r="H12" s="251"/>
      <c r="I12" s="251"/>
      <c r="J12" s="251"/>
      <c r="K12" s="110"/>
      <c r="L12" s="110"/>
      <c r="M12" s="110"/>
      <c r="N12" s="121">
        <f t="shared" si="0"/>
        <v>0</v>
      </c>
      <c r="O12" s="122" t="str">
        <f>IFERROR((((C12+D12)*E12)/H9)*K12, "0")</f>
        <v>0</v>
      </c>
      <c r="P12" s="122" t="str">
        <f>IFERROR((((C12+D12)*F12)/I9)*L12, "0")</f>
        <v>0</v>
      </c>
      <c r="Q12" s="122" t="str">
        <f>IFERROR((((C12+D12)*G12)/J9)*M12, "0")</f>
        <v>0</v>
      </c>
    </row>
    <row r="13" spans="1:17" ht="36" x14ac:dyDescent="0.25">
      <c r="A13" s="93" t="s">
        <v>143</v>
      </c>
      <c r="B13" s="94" t="s">
        <v>565</v>
      </c>
      <c r="C13" s="108"/>
      <c r="D13" s="108"/>
      <c r="E13" s="109"/>
      <c r="F13" s="109"/>
      <c r="G13" s="109"/>
      <c r="H13" s="251"/>
      <c r="I13" s="251"/>
      <c r="J13" s="251"/>
      <c r="K13" s="110"/>
      <c r="L13" s="110"/>
      <c r="M13" s="110"/>
      <c r="N13" s="121">
        <f t="shared" si="0"/>
        <v>0</v>
      </c>
      <c r="O13" s="122" t="str">
        <f>IFERROR((((C13+D13)*E13)/H9)*K13, "0")</f>
        <v>0</v>
      </c>
      <c r="P13" s="122" t="str">
        <f>IFERROR((((C13+D13)*F13)/I9)*L13, "0")</f>
        <v>0</v>
      </c>
      <c r="Q13" s="122" t="str">
        <f>IFERROR((((C13+D13)*G13)/J9)*M13, "0")</f>
        <v>0</v>
      </c>
    </row>
    <row r="14" spans="1:17" ht="60" x14ac:dyDescent="0.25">
      <c r="A14" s="93" t="s">
        <v>101</v>
      </c>
      <c r="B14" s="94" t="s">
        <v>566</v>
      </c>
      <c r="C14" s="108"/>
      <c r="D14" s="108"/>
      <c r="E14" s="109"/>
      <c r="F14" s="109"/>
      <c r="G14" s="109"/>
      <c r="H14" s="251"/>
      <c r="I14" s="251"/>
      <c r="J14" s="251"/>
      <c r="K14" s="110"/>
      <c r="L14" s="110"/>
      <c r="M14" s="110"/>
      <c r="N14" s="121">
        <f t="shared" si="0"/>
        <v>0</v>
      </c>
      <c r="O14" s="122" t="str">
        <f>IFERROR((((C14+D14)*E14)/H9)*K14, "0")</f>
        <v>0</v>
      </c>
      <c r="P14" s="122" t="str">
        <f>IFERROR((((C14+D14)*F14)/I9)*L14, "0")</f>
        <v>0</v>
      </c>
      <c r="Q14" s="122" t="str">
        <f>IFERROR((((C14+D14)*G14)/J9)*M14, "0")</f>
        <v>0</v>
      </c>
    </row>
    <row r="15" spans="1:17" ht="48" x14ac:dyDescent="0.25">
      <c r="A15" s="93" t="s">
        <v>102</v>
      </c>
      <c r="B15" s="94" t="s">
        <v>567</v>
      </c>
      <c r="C15" s="108"/>
      <c r="D15" s="108"/>
      <c r="E15" s="109"/>
      <c r="F15" s="109"/>
      <c r="G15" s="109"/>
      <c r="H15" s="251"/>
      <c r="I15" s="251"/>
      <c r="J15" s="251"/>
      <c r="K15" s="110"/>
      <c r="L15" s="110"/>
      <c r="M15" s="110"/>
      <c r="N15" s="121">
        <f t="shared" si="0"/>
        <v>0</v>
      </c>
      <c r="O15" s="122" t="str">
        <f>IFERROR((((C15+D15)*E15)/H9)*K15, "0")</f>
        <v>0</v>
      </c>
      <c r="P15" s="122" t="str">
        <f>IFERROR((((C15+D15)*F15)/I9)*L15, "0")</f>
        <v>0</v>
      </c>
      <c r="Q15" s="122" t="str">
        <f>IFERROR((((C15+D15)*G15)/J9)*M15, "0")</f>
        <v>0</v>
      </c>
    </row>
    <row r="16" spans="1:17" ht="24" x14ac:dyDescent="0.25">
      <c r="A16" s="93" t="s">
        <v>103</v>
      </c>
      <c r="B16" s="94" t="s">
        <v>568</v>
      </c>
      <c r="C16" s="108"/>
      <c r="D16" s="108"/>
      <c r="E16" s="109"/>
      <c r="F16" s="109"/>
      <c r="G16" s="109"/>
      <c r="H16" s="251"/>
      <c r="I16" s="251"/>
      <c r="J16" s="251"/>
      <c r="K16" s="110"/>
      <c r="L16" s="110"/>
      <c r="M16" s="110"/>
      <c r="N16" s="121">
        <f t="shared" si="0"/>
        <v>0</v>
      </c>
      <c r="O16" s="122" t="str">
        <f>IFERROR((((C16+D16)*E16)/H9)*K16, "0")</f>
        <v>0</v>
      </c>
      <c r="P16" s="122" t="str">
        <f>IFERROR((((C16+D16)*F16)/I9)*L16, "0")</f>
        <v>0</v>
      </c>
      <c r="Q16" s="122" t="str">
        <f>IFERROR((((C16+D16)*G16)/J9)*M16, "0")</f>
        <v>0</v>
      </c>
    </row>
    <row r="17" spans="1:17" ht="28.5" x14ac:dyDescent="0.25">
      <c r="A17" s="93" t="s">
        <v>104</v>
      </c>
      <c r="B17" s="94" t="s">
        <v>571</v>
      </c>
      <c r="C17" s="108"/>
      <c r="D17" s="108"/>
      <c r="E17" s="109"/>
      <c r="F17" s="109"/>
      <c r="G17" s="109"/>
      <c r="H17" s="251"/>
      <c r="I17" s="251"/>
      <c r="J17" s="251"/>
      <c r="K17" s="110"/>
      <c r="L17" s="110"/>
      <c r="M17" s="110"/>
      <c r="N17" s="121">
        <f t="shared" si="0"/>
        <v>0</v>
      </c>
      <c r="O17" s="122" t="str">
        <f>IFERROR((((C17+D17)*E17)/H9)*K17, "0")</f>
        <v>0</v>
      </c>
      <c r="P17" s="122" t="str">
        <f>IFERROR((((C17+D17)*F17)/I9)*L17, "0")</f>
        <v>0</v>
      </c>
      <c r="Q17" s="122" t="str">
        <f>IFERROR((((C17+D17)*G17)/J9)*M17, "0")</f>
        <v>0</v>
      </c>
    </row>
    <row r="18" spans="1:17" ht="48" x14ac:dyDescent="0.25">
      <c r="A18" s="93" t="s">
        <v>105</v>
      </c>
      <c r="B18" s="94" t="s">
        <v>569</v>
      </c>
      <c r="C18" s="108"/>
      <c r="D18" s="108"/>
      <c r="E18" s="109"/>
      <c r="F18" s="109"/>
      <c r="G18" s="109"/>
      <c r="H18" s="251"/>
      <c r="I18" s="251"/>
      <c r="J18" s="251"/>
      <c r="K18" s="110"/>
      <c r="L18" s="110"/>
      <c r="M18" s="110"/>
      <c r="N18" s="121">
        <f t="shared" si="0"/>
        <v>0</v>
      </c>
      <c r="O18" s="122" t="str">
        <f>IFERROR((((C18+D18)*E18)/H9)*K18, "0")</f>
        <v>0</v>
      </c>
      <c r="P18" s="122" t="str">
        <f>IFERROR((((C18+D18)*F18)/I9)*L18, "0")</f>
        <v>0</v>
      </c>
      <c r="Q18" s="122" t="str">
        <f>IFERROR((((C18+D18)*G18)/J9)*M18, "0")</f>
        <v>0</v>
      </c>
    </row>
    <row r="19" spans="1:17" ht="24" x14ac:dyDescent="0.25">
      <c r="A19" s="93" t="s">
        <v>106</v>
      </c>
      <c r="B19" s="94" t="s">
        <v>570</v>
      </c>
      <c r="C19" s="108"/>
      <c r="D19" s="108"/>
      <c r="E19" s="109"/>
      <c r="F19" s="109"/>
      <c r="G19" s="109"/>
      <c r="H19" s="251"/>
      <c r="I19" s="251"/>
      <c r="J19" s="251"/>
      <c r="K19" s="110"/>
      <c r="L19" s="110"/>
      <c r="M19" s="110"/>
      <c r="N19" s="121">
        <f t="shared" si="0"/>
        <v>0</v>
      </c>
      <c r="O19" s="122" t="str">
        <f>IFERROR((((C19+D19)*E19)/H9)*K19, "0")</f>
        <v>0</v>
      </c>
      <c r="P19" s="122" t="str">
        <f>IFERROR((((C19+D19)*F19)/I9)*L19, "0")</f>
        <v>0</v>
      </c>
      <c r="Q19" s="122" t="str">
        <f>IFERROR((((C19+D19)*G19)/J9)*M19, "0")</f>
        <v>0</v>
      </c>
    </row>
    <row r="20" spans="1:17" x14ac:dyDescent="0.25">
      <c r="A20" s="93" t="s">
        <v>129</v>
      </c>
      <c r="B20" s="94"/>
      <c r="C20" s="108"/>
      <c r="D20" s="108"/>
      <c r="E20" s="111"/>
      <c r="F20" s="111"/>
      <c r="G20" s="111"/>
      <c r="H20" s="251"/>
      <c r="I20" s="251"/>
      <c r="J20" s="251"/>
      <c r="K20" s="110"/>
      <c r="L20" s="110"/>
      <c r="M20" s="110"/>
      <c r="N20" s="121">
        <f t="shared" si="0"/>
        <v>0</v>
      </c>
      <c r="O20" s="122" t="str">
        <f>IFERROR((((C20+D20)*E20)/H9)*K20, "0")</f>
        <v>0</v>
      </c>
      <c r="P20" s="122" t="str">
        <f>IFERROR((((C20+D20)*F20)/I9)*L20, "0")</f>
        <v>0</v>
      </c>
      <c r="Q20" s="122" t="str">
        <f>IFERROR((((C20+D20)*G20)/J9)*M20, "0")</f>
        <v>0</v>
      </c>
    </row>
    <row r="21" spans="1:17" x14ac:dyDescent="0.25">
      <c r="A21" s="93" t="s">
        <v>129</v>
      </c>
      <c r="B21" s="94"/>
      <c r="C21" s="108"/>
      <c r="D21" s="108"/>
      <c r="E21" s="111"/>
      <c r="F21" s="111"/>
      <c r="G21" s="111"/>
      <c r="H21" s="251"/>
      <c r="I21" s="251"/>
      <c r="J21" s="251"/>
      <c r="K21" s="110"/>
      <c r="L21" s="110"/>
      <c r="M21" s="110"/>
      <c r="N21" s="121">
        <f t="shared" si="0"/>
        <v>0</v>
      </c>
      <c r="O21" s="122" t="str">
        <f>IFERROR((((C21+D21)*E21)/H9)*K21, "0")</f>
        <v>0</v>
      </c>
      <c r="P21" s="122" t="str">
        <f>IFERROR((((C21+D21)*F21)/I9)*L21, "0")</f>
        <v>0</v>
      </c>
      <c r="Q21" s="122" t="str">
        <f>IFERROR((((C21+D21)*G21)/J9)*M21, "0")</f>
        <v>0</v>
      </c>
    </row>
    <row r="22" spans="1:17" x14ac:dyDescent="0.25">
      <c r="A22" s="93" t="s">
        <v>129</v>
      </c>
      <c r="B22" s="94"/>
      <c r="C22" s="108"/>
      <c r="D22" s="108"/>
      <c r="E22" s="111"/>
      <c r="F22" s="111"/>
      <c r="G22" s="111"/>
      <c r="H22" s="251"/>
      <c r="I22" s="251"/>
      <c r="J22" s="251"/>
      <c r="K22" s="110"/>
      <c r="L22" s="110"/>
      <c r="M22" s="110"/>
      <c r="N22" s="121">
        <f t="shared" si="0"/>
        <v>0</v>
      </c>
      <c r="O22" s="122" t="str">
        <f>IFERROR((((C22+D22)*E22)/H9)*K22, "0")</f>
        <v>0</v>
      </c>
      <c r="P22" s="122" t="str">
        <f>IFERROR((((C22+D22)*F22)/I9)*L22, "0")</f>
        <v>0</v>
      </c>
      <c r="Q22" s="122" t="str">
        <f>IFERROR((((C22+D22)*G22)/J9)*M22, "0")</f>
        <v>0</v>
      </c>
    </row>
    <row r="23" spans="1:17" s="119" customFormat="1" x14ac:dyDescent="0.25">
      <c r="A23" s="112"/>
      <c r="B23" s="113"/>
      <c r="C23" s="114"/>
      <c r="D23" s="114"/>
      <c r="E23" s="115"/>
      <c r="F23" s="115"/>
      <c r="G23" s="115"/>
      <c r="H23" s="116"/>
      <c r="I23" s="116"/>
      <c r="J23" s="116"/>
      <c r="K23" s="117"/>
      <c r="L23" s="117"/>
      <c r="M23" s="117"/>
      <c r="N23" s="117"/>
      <c r="O23" s="118"/>
      <c r="P23" s="118"/>
      <c r="Q23" s="118"/>
    </row>
    <row r="24" spans="1:17" ht="36.75" customHeight="1" x14ac:dyDescent="0.35">
      <c r="A24" s="253" t="s">
        <v>96</v>
      </c>
      <c r="B24" s="253" t="s">
        <v>156</v>
      </c>
      <c r="C24" s="254" t="s">
        <v>502</v>
      </c>
      <c r="D24" s="254" t="s">
        <v>507</v>
      </c>
      <c r="E24" s="256" t="s">
        <v>116</v>
      </c>
      <c r="F24" s="256"/>
      <c r="G24" s="256"/>
      <c r="H24" s="247" t="s">
        <v>92</v>
      </c>
      <c r="I24" s="247" t="s">
        <v>93</v>
      </c>
      <c r="J24" s="247" t="s">
        <v>94</v>
      </c>
      <c r="K24" s="102"/>
      <c r="L24" s="102"/>
      <c r="M24" s="102"/>
      <c r="N24" s="102"/>
      <c r="O24" s="102"/>
      <c r="P24" s="102"/>
      <c r="Q24" s="102"/>
    </row>
    <row r="25" spans="1:17" ht="46.5" customHeight="1" x14ac:dyDescent="0.25">
      <c r="A25" s="253"/>
      <c r="B25" s="253"/>
      <c r="C25" s="255"/>
      <c r="D25" s="255"/>
      <c r="E25" s="168" t="s">
        <v>352</v>
      </c>
      <c r="F25" s="168" t="s">
        <v>372</v>
      </c>
      <c r="G25" s="168" t="s">
        <v>354</v>
      </c>
      <c r="H25" s="247"/>
      <c r="I25" s="247"/>
      <c r="J25" s="247"/>
      <c r="K25" s="102"/>
      <c r="L25" s="102"/>
      <c r="M25" s="102"/>
      <c r="N25" s="102"/>
      <c r="O25" s="102"/>
      <c r="P25" s="102"/>
      <c r="Q25" s="102"/>
    </row>
    <row r="26" spans="1:17" ht="36" x14ac:dyDescent="0.2">
      <c r="A26" s="93" t="s">
        <v>107</v>
      </c>
      <c r="B26" s="94" t="s">
        <v>392</v>
      </c>
      <c r="C26" s="108"/>
      <c r="D26" s="120"/>
      <c r="E26" s="123" t="str">
        <f>IFERROR(((C26+D26)/'Activity Classification'!F10)*H26, "0")</f>
        <v>0</v>
      </c>
      <c r="F26" s="123" t="str">
        <f>IFERROR(((C26+D26)/'Activity Classification'!F10)*I26, "0")</f>
        <v>0</v>
      </c>
      <c r="G26" s="123" t="str">
        <f>IFERROR(((C26+D26)/'Activity Classification'!F10)*J26, "0")</f>
        <v>0</v>
      </c>
      <c r="H26" s="248" t="str">
        <f>'OVERALL UNIT COSTS'!B43</f>
        <v>0</v>
      </c>
      <c r="I26" s="248" t="str">
        <f>'OVERALL UNIT COSTS'!B44</f>
        <v>0</v>
      </c>
      <c r="J26" s="248" t="str">
        <f>'OVERALL UNIT COSTS'!B45</f>
        <v>0</v>
      </c>
      <c r="K26" s="102"/>
      <c r="L26" s="102"/>
      <c r="M26" s="102"/>
      <c r="N26" s="102"/>
      <c r="O26" s="102"/>
      <c r="P26" s="102"/>
      <c r="Q26" s="102"/>
    </row>
    <row r="27" spans="1:17" ht="48" x14ac:dyDescent="0.2">
      <c r="A27" s="93" t="s">
        <v>108</v>
      </c>
      <c r="B27" s="94" t="s">
        <v>393</v>
      </c>
      <c r="C27" s="108"/>
      <c r="D27" s="120"/>
      <c r="E27" s="123" t="str">
        <f>IFERROR(((C27+D27)/'Activity Classification'!F10)*H26, "0")</f>
        <v>0</v>
      </c>
      <c r="F27" s="123" t="str">
        <f>IFERROR(((C27+D27)/'Activity Classification'!F10)*I26, "0")</f>
        <v>0</v>
      </c>
      <c r="G27" s="123" t="str">
        <f>IFERROR(((C27+D27)/'Activity Classification'!F10)*J26, "0")</f>
        <v>0</v>
      </c>
      <c r="H27" s="249"/>
      <c r="I27" s="249"/>
      <c r="J27" s="249"/>
      <c r="K27" s="102"/>
      <c r="L27" s="102"/>
      <c r="M27" s="102"/>
      <c r="N27" s="102"/>
      <c r="O27" s="102"/>
      <c r="P27" s="102"/>
      <c r="Q27" s="102"/>
    </row>
    <row r="28" spans="1:17" ht="72" x14ac:dyDescent="0.2">
      <c r="A28" s="93" t="s">
        <v>109</v>
      </c>
      <c r="B28" s="94" t="s">
        <v>394</v>
      </c>
      <c r="C28" s="108"/>
      <c r="D28" s="120"/>
      <c r="E28" s="123" t="str">
        <f>IFERROR(((C28+D28)/'Activity Classification'!F10)*H26, "0")</f>
        <v>0</v>
      </c>
      <c r="F28" s="123" t="str">
        <f>IFERROR(((C28+D28)/'Activity Classification'!F10)*I26, "0")</f>
        <v>0</v>
      </c>
      <c r="G28" s="123" t="str">
        <f>IFERROR(((C28+D28)/'Activity Classification'!F10)*J26, "0")</f>
        <v>0</v>
      </c>
      <c r="H28" s="249"/>
      <c r="I28" s="249"/>
      <c r="J28" s="249"/>
      <c r="K28" s="102"/>
      <c r="L28" s="102"/>
      <c r="M28" s="102"/>
      <c r="N28" s="102"/>
      <c r="O28" s="102"/>
      <c r="P28" s="102"/>
      <c r="Q28" s="102"/>
    </row>
    <row r="29" spans="1:17" ht="36" x14ac:dyDescent="0.2">
      <c r="A29" s="93" t="s">
        <v>110</v>
      </c>
      <c r="B29" s="94" t="s">
        <v>111</v>
      </c>
      <c r="C29" s="108"/>
      <c r="D29" s="120"/>
      <c r="E29" s="123" t="str">
        <f>IFERROR(((C29+D29)/'Activity Classification'!F10)*H26, "0")</f>
        <v>0</v>
      </c>
      <c r="F29" s="123" t="str">
        <f>IFERROR(((C29+D29)/'Activity Classification'!F10)*I26, "0")</f>
        <v>0</v>
      </c>
      <c r="G29" s="123" t="str">
        <f>IFERROR(((C29+D29)/'Activity Classification'!F10)*J26, "0")</f>
        <v>0</v>
      </c>
      <c r="H29" s="249"/>
      <c r="I29" s="249"/>
      <c r="J29" s="249"/>
      <c r="K29" s="102"/>
      <c r="L29" s="102"/>
      <c r="M29" s="102"/>
      <c r="N29" s="102"/>
      <c r="O29" s="102"/>
      <c r="P29" s="102"/>
      <c r="Q29" s="102"/>
    </row>
    <row r="30" spans="1:17" ht="24" x14ac:dyDescent="0.2">
      <c r="A30" s="93" t="s">
        <v>152</v>
      </c>
      <c r="B30" s="94" t="s">
        <v>395</v>
      </c>
      <c r="C30" s="108"/>
      <c r="D30" s="108"/>
      <c r="E30" s="123" t="str">
        <f>IFERROR(((C30+D30)/'Activity Classification'!F10)*H26, "0")</f>
        <v>0</v>
      </c>
      <c r="F30" s="123" t="str">
        <f>IFERROR(((C30+D30)/'Activity Classification'!F10)*I26, "0")</f>
        <v>0</v>
      </c>
      <c r="G30" s="123" t="str">
        <f>IFERROR(((C30+D30)/'Activity Classification'!F10)*J26, "0")</f>
        <v>0</v>
      </c>
      <c r="H30" s="249"/>
      <c r="I30" s="249"/>
      <c r="J30" s="249"/>
      <c r="K30" s="102"/>
      <c r="L30" s="102"/>
      <c r="M30" s="102"/>
      <c r="N30" s="102"/>
      <c r="O30" s="102"/>
      <c r="P30" s="102"/>
      <c r="Q30" s="102"/>
    </row>
    <row r="31" spans="1:17" ht="24" x14ac:dyDescent="0.2">
      <c r="A31" s="93" t="s">
        <v>154</v>
      </c>
      <c r="B31" s="94" t="s">
        <v>390</v>
      </c>
      <c r="C31" s="108"/>
      <c r="D31" s="108"/>
      <c r="E31" s="123" t="str">
        <f>IFERROR(((C31+D31)/'Activity Classification'!F10)*H26, "0")</f>
        <v>0</v>
      </c>
      <c r="F31" s="123" t="str">
        <f>IFERROR(((C31+D31)/'Activity Classification'!F10)*I26, "0")</f>
        <v>0</v>
      </c>
      <c r="G31" s="123" t="str">
        <f>IFERROR(((C31+D31)/'Activity Classification'!F10)*J26, "0")</f>
        <v>0</v>
      </c>
      <c r="H31" s="249"/>
      <c r="I31" s="249"/>
      <c r="J31" s="249"/>
      <c r="K31" s="102"/>
      <c r="L31" s="102"/>
      <c r="M31" s="102"/>
      <c r="N31" s="102"/>
      <c r="O31" s="102"/>
      <c r="P31" s="102"/>
      <c r="Q31" s="102"/>
    </row>
    <row r="32" spans="1:17" ht="14.25" x14ac:dyDescent="0.2">
      <c r="A32" s="93" t="s">
        <v>155</v>
      </c>
      <c r="B32" s="94" t="s">
        <v>391</v>
      </c>
      <c r="C32" s="108"/>
      <c r="D32" s="108"/>
      <c r="E32" s="123" t="str">
        <f>IFERROR(((C32+D32)/'Activity Classification'!F10)*H26, "0")</f>
        <v>0</v>
      </c>
      <c r="F32" s="123" t="str">
        <f>IFERROR(((C32+D32)/'Activity Classification'!F10)*I26, "0")</f>
        <v>0</v>
      </c>
      <c r="G32" s="123" t="str">
        <f>IFERROR(((C32+D32)/'Activity Classification'!F10)*J26, "0")</f>
        <v>0</v>
      </c>
      <c r="H32" s="249"/>
      <c r="I32" s="249"/>
      <c r="J32" s="249"/>
      <c r="K32" s="102"/>
      <c r="L32" s="102"/>
      <c r="M32" s="102"/>
      <c r="N32" s="102"/>
      <c r="O32" s="102"/>
      <c r="P32" s="102"/>
      <c r="Q32" s="102"/>
    </row>
    <row r="33" spans="1:17" ht="14.25" x14ac:dyDescent="0.2">
      <c r="A33" s="93" t="s">
        <v>129</v>
      </c>
      <c r="B33" s="94"/>
      <c r="C33" s="108"/>
      <c r="D33" s="108"/>
      <c r="E33" s="123" t="str">
        <f>IFERROR(((C33+D33)/'Activity Classification'!F10)*H26, "0")</f>
        <v>0</v>
      </c>
      <c r="F33" s="123" t="str">
        <f>IFERROR(((C33+D33)/'Activity Classification'!F10)*I26, "0")</f>
        <v>0</v>
      </c>
      <c r="G33" s="123" t="str">
        <f>IFERROR(((C33+D33)/'Activity Classification'!F10)*J26, "0")</f>
        <v>0</v>
      </c>
      <c r="H33" s="249"/>
      <c r="I33" s="249"/>
      <c r="J33" s="249"/>
      <c r="K33" s="102"/>
      <c r="L33" s="102"/>
      <c r="M33" s="102"/>
      <c r="N33" s="102"/>
      <c r="O33" s="102"/>
      <c r="P33" s="102"/>
      <c r="Q33" s="102"/>
    </row>
    <row r="34" spans="1:17" ht="14.25" x14ac:dyDescent="0.2">
      <c r="A34" s="93" t="s">
        <v>129</v>
      </c>
      <c r="B34" s="94"/>
      <c r="C34" s="108"/>
      <c r="D34" s="108"/>
      <c r="E34" s="123" t="str">
        <f>IFERROR(((C34+D34)/'Activity Classification'!F10)*H26, "0")</f>
        <v>0</v>
      </c>
      <c r="F34" s="123" t="str">
        <f>IFERROR(((C34+D34)/'Activity Classification'!F10)*I26, "0")</f>
        <v>0</v>
      </c>
      <c r="G34" s="123" t="str">
        <f>IFERROR(((C34+D34)/'Activity Classification'!F10)*J26, "0")</f>
        <v>0</v>
      </c>
      <c r="H34" s="249"/>
      <c r="I34" s="249"/>
      <c r="J34" s="249"/>
      <c r="K34" s="102"/>
      <c r="L34" s="102"/>
      <c r="M34" s="102"/>
      <c r="N34" s="102"/>
      <c r="O34" s="102"/>
      <c r="P34" s="102"/>
      <c r="Q34" s="102"/>
    </row>
    <row r="35" spans="1:17" ht="14.25" x14ac:dyDescent="0.2">
      <c r="A35" s="93" t="s">
        <v>129</v>
      </c>
      <c r="B35" s="94"/>
      <c r="C35" s="108"/>
      <c r="D35" s="108"/>
      <c r="E35" s="123" t="str">
        <f>IFERROR(((C35+D35)/'Activity Classification'!F10)*H26, "0")</f>
        <v>0</v>
      </c>
      <c r="F35" s="123" t="str">
        <f>IFERROR(((C35+D35)/'Activity Classification'!F10)*I26, "0")</f>
        <v>0</v>
      </c>
      <c r="G35" s="123" t="str">
        <f>IFERROR(((C35+D35)/'Activity Classification'!F10)*J26, "0")</f>
        <v>0</v>
      </c>
      <c r="H35" s="250"/>
      <c r="I35" s="250"/>
      <c r="J35" s="250"/>
      <c r="K35" s="102"/>
      <c r="L35" s="102"/>
      <c r="M35" s="102"/>
      <c r="N35" s="102"/>
      <c r="O35" s="102"/>
      <c r="P35" s="102"/>
      <c r="Q35" s="102"/>
    </row>
  </sheetData>
  <sheetProtection password="F400" sheet="1" objects="1" scenarios="1" selectLockedCells="1"/>
  <mergeCells count="23">
    <mergeCell ref="O7:Q7"/>
    <mergeCell ref="A7:A8"/>
    <mergeCell ref="B7:B8"/>
    <mergeCell ref="C7:C8"/>
    <mergeCell ref="D7:D8"/>
    <mergeCell ref="K7:N7"/>
    <mergeCell ref="A24:A25"/>
    <mergeCell ref="B24:B25"/>
    <mergeCell ref="C24:C25"/>
    <mergeCell ref="D24:D25"/>
    <mergeCell ref="E24:G24"/>
    <mergeCell ref="B3:L5"/>
    <mergeCell ref="H24:H25"/>
    <mergeCell ref="I24:I25"/>
    <mergeCell ref="J24:J25"/>
    <mergeCell ref="H26:H35"/>
    <mergeCell ref="I26:I35"/>
    <mergeCell ref="J26:J35"/>
    <mergeCell ref="H9:H22"/>
    <mergeCell ref="I9:I22"/>
    <mergeCell ref="J9:J22"/>
    <mergeCell ref="E7:G7"/>
    <mergeCell ref="H7:J7"/>
  </mergeCells>
  <phoneticPr fontId="30"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48"/>
  <sheetViews>
    <sheetView showGridLines="0" zoomScale="90" zoomScaleNormal="90" workbookViewId="0">
      <pane ySplit="7" topLeftCell="A8" activePane="bottomLeft" state="frozen"/>
      <selection pane="bottomLeft"/>
    </sheetView>
  </sheetViews>
  <sheetFormatPr defaultColWidth="8.85546875" defaultRowHeight="14.25" x14ac:dyDescent="0.2"/>
  <cols>
    <col min="1" max="1" width="38.42578125" style="102" customWidth="1"/>
    <col min="2" max="2" width="21" style="102" customWidth="1"/>
    <col min="3" max="3" width="28.42578125" style="102" customWidth="1"/>
    <col min="4" max="4" width="28.28515625" style="102" customWidth="1"/>
    <col min="5" max="5" width="18" style="102" customWidth="1"/>
    <col min="6" max="6" width="22.7109375" style="102" customWidth="1"/>
    <col min="7" max="7" width="18.5703125" style="102" customWidth="1"/>
    <col min="8" max="8" width="13" style="102" customWidth="1"/>
    <col min="9" max="9" width="8.85546875" style="102"/>
    <col min="10" max="11" width="9.5703125" style="102" hidden="1" customWidth="1"/>
    <col min="12" max="15" width="8.85546875" style="102" hidden="1" customWidth="1"/>
    <col min="16" max="16384" width="8.85546875" style="102"/>
  </cols>
  <sheetData>
    <row r="1" spans="1:9" ht="20.25" x14ac:dyDescent="0.3">
      <c r="A1" s="182" t="s">
        <v>241</v>
      </c>
      <c r="B1" s="101"/>
      <c r="C1" s="101"/>
      <c r="D1" s="101"/>
      <c r="F1" s="124"/>
      <c r="G1" s="124"/>
      <c r="H1" s="124"/>
      <c r="I1" s="124"/>
    </row>
    <row r="3" spans="1:9" ht="46.5" customHeight="1" x14ac:dyDescent="0.2">
      <c r="A3" s="263" t="s">
        <v>515</v>
      </c>
      <c r="B3" s="263"/>
      <c r="C3" s="263"/>
      <c r="D3" s="263"/>
      <c r="E3" s="263"/>
      <c r="F3" s="263"/>
      <c r="G3" s="263"/>
    </row>
    <row r="4" spans="1:9" ht="63.75" customHeight="1" x14ac:dyDescent="0.2">
      <c r="A4" s="263"/>
      <c r="B4" s="263"/>
      <c r="C4" s="263"/>
      <c r="D4" s="263"/>
      <c r="E4" s="263"/>
      <c r="F4" s="263"/>
      <c r="G4" s="263"/>
    </row>
    <row r="5" spans="1:9" ht="26.25" customHeight="1" x14ac:dyDescent="0.2">
      <c r="A5" s="125" t="s">
        <v>438</v>
      </c>
      <c r="B5" s="265" t="s">
        <v>439</v>
      </c>
      <c r="C5" s="266"/>
      <c r="D5" s="266"/>
      <c r="E5" s="266"/>
      <c r="F5" s="266"/>
      <c r="G5" s="267"/>
    </row>
    <row r="7" spans="1:9" ht="63.75" customHeight="1" x14ac:dyDescent="0.25">
      <c r="A7" s="126" t="s">
        <v>316</v>
      </c>
      <c r="B7" s="126" t="s">
        <v>301</v>
      </c>
      <c r="C7" s="126" t="s">
        <v>370</v>
      </c>
      <c r="D7" s="126" t="s">
        <v>206</v>
      </c>
      <c r="E7" s="126" t="s">
        <v>314</v>
      </c>
      <c r="F7" s="126" t="s">
        <v>240</v>
      </c>
      <c r="G7" s="126" t="s">
        <v>455</v>
      </c>
      <c r="H7" s="126" t="s">
        <v>116</v>
      </c>
    </row>
    <row r="8" spans="1:9" ht="24" x14ac:dyDescent="0.2">
      <c r="A8" s="127" t="s">
        <v>52</v>
      </c>
      <c r="B8" s="128" t="s">
        <v>307</v>
      </c>
      <c r="C8" s="127"/>
      <c r="D8" s="127"/>
      <c r="E8" s="129"/>
      <c r="F8" s="130"/>
      <c r="G8" s="131"/>
      <c r="H8" s="140">
        <f t="shared" ref="H8:H25" si="0">E8*F8*G8</f>
        <v>0</v>
      </c>
    </row>
    <row r="9" spans="1:9" ht="24" x14ac:dyDescent="0.2">
      <c r="A9" s="127" t="s">
        <v>53</v>
      </c>
      <c r="B9" s="128" t="s">
        <v>307</v>
      </c>
      <c r="C9" s="127"/>
      <c r="D9" s="127"/>
      <c r="E9" s="129"/>
      <c r="F9" s="130"/>
      <c r="G9" s="131"/>
      <c r="H9" s="140">
        <f t="shared" si="0"/>
        <v>0</v>
      </c>
    </row>
    <row r="10" spans="1:9" ht="24" x14ac:dyDescent="0.2">
      <c r="A10" s="127" t="s">
        <v>54</v>
      </c>
      <c r="B10" s="128" t="s">
        <v>307</v>
      </c>
      <c r="C10" s="127"/>
      <c r="D10" s="127"/>
      <c r="E10" s="129"/>
      <c r="F10" s="130"/>
      <c r="G10" s="131"/>
      <c r="H10" s="140">
        <f t="shared" si="0"/>
        <v>0</v>
      </c>
    </row>
    <row r="11" spans="1:9" x14ac:dyDescent="0.2">
      <c r="A11" s="127" t="s">
        <v>55</v>
      </c>
      <c r="B11" s="132"/>
      <c r="C11" s="127"/>
      <c r="D11" s="127"/>
      <c r="E11" s="129"/>
      <c r="F11" s="130"/>
      <c r="G11" s="131"/>
      <c r="H11" s="140">
        <f t="shared" si="0"/>
        <v>0</v>
      </c>
    </row>
    <row r="12" spans="1:9" x14ac:dyDescent="0.2">
      <c r="A12" s="127" t="s">
        <v>56</v>
      </c>
      <c r="B12" s="132"/>
      <c r="C12" s="127"/>
      <c r="D12" s="127"/>
      <c r="E12" s="129"/>
      <c r="F12" s="130"/>
      <c r="G12" s="131"/>
      <c r="H12" s="140">
        <f t="shared" si="0"/>
        <v>0</v>
      </c>
    </row>
    <row r="13" spans="1:9" x14ac:dyDescent="0.2">
      <c r="A13" s="127" t="s">
        <v>57</v>
      </c>
      <c r="B13" s="132"/>
      <c r="C13" s="127"/>
      <c r="D13" s="127"/>
      <c r="E13" s="129"/>
      <c r="F13" s="130"/>
      <c r="G13" s="131"/>
      <c r="H13" s="140">
        <f t="shared" si="0"/>
        <v>0</v>
      </c>
    </row>
    <row r="14" spans="1:9" ht="24" x14ac:dyDescent="0.2">
      <c r="A14" s="127" t="s">
        <v>48</v>
      </c>
      <c r="B14" s="132" t="s">
        <v>304</v>
      </c>
      <c r="C14" s="127"/>
      <c r="D14" s="127"/>
      <c r="E14" s="129"/>
      <c r="F14" s="130"/>
      <c r="G14" s="131"/>
      <c r="H14" s="140">
        <f t="shared" si="0"/>
        <v>0</v>
      </c>
    </row>
    <row r="15" spans="1:9" ht="24" x14ac:dyDescent="0.2">
      <c r="A15" s="127" t="s">
        <v>49</v>
      </c>
      <c r="B15" s="132" t="s">
        <v>305</v>
      </c>
      <c r="C15" s="127"/>
      <c r="D15" s="127"/>
      <c r="E15" s="129"/>
      <c r="F15" s="130"/>
      <c r="G15" s="131"/>
      <c r="H15" s="140">
        <f t="shared" si="0"/>
        <v>0</v>
      </c>
    </row>
    <row r="16" spans="1:9" ht="28.5" x14ac:dyDescent="0.2">
      <c r="A16" s="127" t="s">
        <v>50</v>
      </c>
      <c r="B16" s="132"/>
      <c r="C16" s="127"/>
      <c r="D16" s="127"/>
      <c r="E16" s="129"/>
      <c r="F16" s="130"/>
      <c r="G16" s="131"/>
      <c r="H16" s="140">
        <f t="shared" si="0"/>
        <v>0</v>
      </c>
    </row>
    <row r="17" spans="1:8" x14ac:dyDescent="0.2">
      <c r="A17" s="131" t="s">
        <v>31</v>
      </c>
      <c r="B17" s="98"/>
      <c r="C17" s="131"/>
      <c r="D17" s="127"/>
      <c r="E17" s="129"/>
      <c r="F17" s="130"/>
      <c r="G17" s="131"/>
      <c r="H17" s="140">
        <f t="shared" si="0"/>
        <v>0</v>
      </c>
    </row>
    <row r="18" spans="1:8" x14ac:dyDescent="0.2">
      <c r="A18" s="131" t="s">
        <v>33</v>
      </c>
      <c r="B18" s="98"/>
      <c r="C18" s="131"/>
      <c r="D18" s="127"/>
      <c r="E18" s="129"/>
      <c r="F18" s="130"/>
      <c r="G18" s="131"/>
      <c r="H18" s="140">
        <f t="shared" si="0"/>
        <v>0</v>
      </c>
    </row>
    <row r="19" spans="1:8" x14ac:dyDescent="0.2">
      <c r="A19" s="131" t="s">
        <v>34</v>
      </c>
      <c r="B19" s="98"/>
      <c r="C19" s="131"/>
      <c r="D19" s="127"/>
      <c r="E19" s="129"/>
      <c r="F19" s="130"/>
      <c r="G19" s="131"/>
      <c r="H19" s="140">
        <f t="shared" si="0"/>
        <v>0</v>
      </c>
    </row>
    <row r="20" spans="1:8" x14ac:dyDescent="0.2">
      <c r="A20" s="131" t="s">
        <v>29</v>
      </c>
      <c r="B20" s="98"/>
      <c r="C20" s="131"/>
      <c r="D20" s="127"/>
      <c r="E20" s="129"/>
      <c r="F20" s="130"/>
      <c r="G20" s="131"/>
      <c r="H20" s="140">
        <f t="shared" si="0"/>
        <v>0</v>
      </c>
    </row>
    <row r="21" spans="1:8" x14ac:dyDescent="0.2">
      <c r="A21" s="131" t="s">
        <v>30</v>
      </c>
      <c r="B21" s="98"/>
      <c r="C21" s="131"/>
      <c r="D21" s="127"/>
      <c r="E21" s="129"/>
      <c r="F21" s="130"/>
      <c r="G21" s="131"/>
      <c r="H21" s="140">
        <f t="shared" si="0"/>
        <v>0</v>
      </c>
    </row>
    <row r="22" spans="1:8" x14ac:dyDescent="0.2">
      <c r="A22" s="131" t="s">
        <v>28</v>
      </c>
      <c r="B22" s="98"/>
      <c r="C22" s="133"/>
      <c r="D22" s="127"/>
      <c r="E22" s="129"/>
      <c r="F22" s="130"/>
      <c r="G22" s="131"/>
      <c r="H22" s="140">
        <f t="shared" si="0"/>
        <v>0</v>
      </c>
    </row>
    <row r="23" spans="1:8" x14ac:dyDescent="0.2">
      <c r="A23" s="131" t="s">
        <v>44</v>
      </c>
      <c r="B23" s="98"/>
      <c r="D23" s="127"/>
      <c r="E23" s="129"/>
      <c r="F23" s="130"/>
      <c r="G23" s="131"/>
      <c r="H23" s="140">
        <f t="shared" si="0"/>
        <v>0</v>
      </c>
    </row>
    <row r="24" spans="1:8" ht="60" x14ac:dyDescent="0.2">
      <c r="A24" s="131" t="s">
        <v>308</v>
      </c>
      <c r="B24" s="98" t="s">
        <v>311</v>
      </c>
      <c r="C24" s="133"/>
      <c r="D24" s="127"/>
      <c r="E24" s="129"/>
      <c r="F24" s="130"/>
      <c r="G24" s="131"/>
      <c r="H24" s="140">
        <f t="shared" si="0"/>
        <v>0</v>
      </c>
    </row>
    <row r="25" spans="1:8" ht="36" x14ac:dyDescent="0.2">
      <c r="A25" s="131" t="s">
        <v>309</v>
      </c>
      <c r="B25" s="98" t="s">
        <v>310</v>
      </c>
      <c r="C25" s="133"/>
      <c r="D25" s="127"/>
      <c r="E25" s="129"/>
      <c r="F25" s="130"/>
      <c r="G25" s="131"/>
      <c r="H25" s="140">
        <f t="shared" si="0"/>
        <v>0</v>
      </c>
    </row>
    <row r="26" spans="1:8" x14ac:dyDescent="0.2">
      <c r="A26" s="131" t="s">
        <v>125</v>
      </c>
      <c r="B26" s="98"/>
      <c r="C26" s="131"/>
      <c r="D26" s="127"/>
      <c r="E26" s="129"/>
      <c r="F26" s="130"/>
      <c r="G26" s="131"/>
      <c r="H26" s="140">
        <f t="shared" ref="H26:H36" si="1">E26*F26*G26</f>
        <v>0</v>
      </c>
    </row>
    <row r="27" spans="1:8" x14ac:dyDescent="0.2">
      <c r="A27" s="131" t="s">
        <v>239</v>
      </c>
      <c r="B27" s="98"/>
      <c r="C27" s="131"/>
      <c r="D27" s="127"/>
      <c r="E27" s="129"/>
      <c r="F27" s="130"/>
      <c r="G27" s="131"/>
      <c r="H27" s="140">
        <f t="shared" si="1"/>
        <v>0</v>
      </c>
    </row>
    <row r="28" spans="1:8" x14ac:dyDescent="0.2">
      <c r="A28" s="131" t="s">
        <v>45</v>
      </c>
      <c r="B28" s="98"/>
      <c r="C28" s="131"/>
      <c r="D28" s="127"/>
      <c r="E28" s="129"/>
      <c r="F28" s="130"/>
      <c r="G28" s="131"/>
      <c r="H28" s="140">
        <f t="shared" si="1"/>
        <v>0</v>
      </c>
    </row>
    <row r="29" spans="1:8" x14ac:dyDescent="0.2">
      <c r="A29" s="131" t="s">
        <v>126</v>
      </c>
      <c r="B29" s="98"/>
      <c r="C29" s="131"/>
      <c r="D29" s="127"/>
      <c r="E29" s="129"/>
      <c r="F29" s="130"/>
      <c r="G29" s="131"/>
      <c r="H29" s="140">
        <f t="shared" si="1"/>
        <v>0</v>
      </c>
    </row>
    <row r="30" spans="1:8" x14ac:dyDescent="0.2">
      <c r="A30" s="131" t="s">
        <v>46</v>
      </c>
      <c r="B30" s="98"/>
      <c r="C30" s="131"/>
      <c r="D30" s="127"/>
      <c r="E30" s="129"/>
      <c r="F30" s="130"/>
      <c r="G30" s="131"/>
      <c r="H30" s="140">
        <f t="shared" si="1"/>
        <v>0</v>
      </c>
    </row>
    <row r="31" spans="1:8" ht="28.5" x14ac:dyDescent="0.2">
      <c r="A31" s="131" t="s">
        <v>47</v>
      </c>
      <c r="B31" s="98"/>
      <c r="C31" s="131"/>
      <c r="D31" s="127"/>
      <c r="E31" s="129"/>
      <c r="F31" s="130"/>
      <c r="G31" s="131"/>
      <c r="H31" s="140">
        <f t="shared" si="1"/>
        <v>0</v>
      </c>
    </row>
    <row r="32" spans="1:8" x14ac:dyDescent="0.2">
      <c r="A32" s="131" t="s">
        <v>46</v>
      </c>
      <c r="B32" s="98"/>
      <c r="C32" s="131"/>
      <c r="D32" s="127"/>
      <c r="E32" s="129"/>
      <c r="F32" s="130"/>
      <c r="G32" s="131"/>
      <c r="H32" s="140">
        <f t="shared" si="1"/>
        <v>0</v>
      </c>
    </row>
    <row r="33" spans="1:15" x14ac:dyDescent="0.2">
      <c r="A33" s="131" t="s">
        <v>128</v>
      </c>
      <c r="B33" s="98"/>
      <c r="C33" s="131"/>
      <c r="D33" s="127"/>
      <c r="E33" s="129"/>
      <c r="F33" s="130"/>
      <c r="G33" s="131"/>
      <c r="H33" s="140">
        <f t="shared" si="1"/>
        <v>0</v>
      </c>
    </row>
    <row r="34" spans="1:15" x14ac:dyDescent="0.2">
      <c r="A34" s="131" t="s">
        <v>127</v>
      </c>
      <c r="B34" s="134"/>
      <c r="C34" s="131"/>
      <c r="D34" s="127"/>
      <c r="E34" s="129"/>
      <c r="F34" s="130"/>
      <c r="G34" s="131"/>
      <c r="H34" s="140">
        <f t="shared" si="1"/>
        <v>0</v>
      </c>
    </row>
    <row r="35" spans="1:15" x14ac:dyDescent="0.2">
      <c r="A35" s="131" t="s">
        <v>129</v>
      </c>
      <c r="B35" s="134"/>
      <c r="C35" s="131"/>
      <c r="D35" s="127"/>
      <c r="E35" s="129"/>
      <c r="F35" s="130"/>
      <c r="G35" s="131"/>
      <c r="H35" s="140">
        <f t="shared" si="1"/>
        <v>0</v>
      </c>
    </row>
    <row r="36" spans="1:15" x14ac:dyDescent="0.2">
      <c r="A36" s="131" t="s">
        <v>51</v>
      </c>
      <c r="B36" s="134"/>
      <c r="C36" s="131"/>
      <c r="D36" s="127"/>
      <c r="E36" s="129"/>
      <c r="F36" s="130"/>
      <c r="G36" s="131"/>
      <c r="H36" s="140">
        <f t="shared" si="1"/>
        <v>0</v>
      </c>
    </row>
    <row r="40" spans="1:15" ht="34.5" customHeight="1" x14ac:dyDescent="0.25">
      <c r="A40" s="261" t="s">
        <v>317</v>
      </c>
      <c r="B40" s="261" t="s">
        <v>301</v>
      </c>
      <c r="C40" s="264" t="s">
        <v>315</v>
      </c>
      <c r="D40" s="264"/>
      <c r="E40" s="264"/>
      <c r="F40" s="261" t="s">
        <v>314</v>
      </c>
      <c r="G40" s="261" t="s">
        <v>510</v>
      </c>
      <c r="H40" s="261" t="s">
        <v>81</v>
      </c>
      <c r="J40" s="260" t="s">
        <v>361</v>
      </c>
      <c r="K40" s="260"/>
      <c r="L40" s="260" t="s">
        <v>362</v>
      </c>
      <c r="M40" s="260"/>
      <c r="N40" s="260" t="s">
        <v>360</v>
      </c>
      <c r="O40" s="260"/>
    </row>
    <row r="41" spans="1:15" ht="32.25" customHeight="1" x14ac:dyDescent="0.25">
      <c r="A41" s="262"/>
      <c r="B41" s="262"/>
      <c r="C41" s="126" t="s">
        <v>352</v>
      </c>
      <c r="D41" s="126" t="s">
        <v>353</v>
      </c>
      <c r="E41" s="126" t="s">
        <v>354</v>
      </c>
      <c r="F41" s="262"/>
      <c r="G41" s="262"/>
      <c r="H41" s="262"/>
      <c r="J41" s="135" t="s">
        <v>359</v>
      </c>
      <c r="K41" s="135" t="s">
        <v>363</v>
      </c>
      <c r="L41" s="135" t="s">
        <v>359</v>
      </c>
      <c r="M41" s="135" t="s">
        <v>363</v>
      </c>
      <c r="N41" s="135" t="s">
        <v>359</v>
      </c>
      <c r="O41" s="135" t="s">
        <v>363</v>
      </c>
    </row>
    <row r="42" spans="1:15" x14ac:dyDescent="0.2">
      <c r="A42" s="131" t="s">
        <v>26</v>
      </c>
      <c r="B42" s="134"/>
      <c r="C42" s="136"/>
      <c r="D42" s="137"/>
      <c r="E42" s="138"/>
      <c r="F42" s="129"/>
      <c r="G42" s="131"/>
      <c r="H42" s="140">
        <f>F42*G42</f>
        <v>0</v>
      </c>
      <c r="J42" s="131">
        <f>IF(C42="Yes",'Activity Classification'!$F$16, 0)</f>
        <v>0</v>
      </c>
      <c r="K42" s="130" t="str">
        <f>IFERROR(J42/(J42+L42+N42), "0")</f>
        <v>0</v>
      </c>
      <c r="L42" s="131">
        <f>IF(D42="Yes",'Activity Classification'!$F$17, 0)</f>
        <v>0</v>
      </c>
      <c r="M42" s="130" t="str">
        <f>IFERROR(L42/(J42+L42+N42), "0")</f>
        <v>0</v>
      </c>
      <c r="N42" s="131">
        <f>IF(E42="Yes",'Activity Classification'!$F$18, 0)</f>
        <v>0</v>
      </c>
      <c r="O42" s="130" t="str">
        <f>IFERROR(N42/(J42+L42+N42), "0")</f>
        <v>0</v>
      </c>
    </row>
    <row r="43" spans="1:15" x14ac:dyDescent="0.2">
      <c r="A43" s="131" t="s">
        <v>27</v>
      </c>
      <c r="B43" s="134"/>
      <c r="C43" s="136"/>
      <c r="D43" s="137"/>
      <c r="E43" s="138"/>
      <c r="F43" s="129"/>
      <c r="G43" s="131"/>
      <c r="H43" s="140">
        <f t="shared" ref="H43:H46" si="2">F43*G43</f>
        <v>0</v>
      </c>
      <c r="J43" s="131">
        <f>IF(C43="Yes",'Activity Classification'!$F$16, 0)</f>
        <v>0</v>
      </c>
      <c r="K43" s="130" t="str">
        <f t="shared" ref="K43:K46" si="3">IFERROR(J43/(J43+L43+N43), "0")</f>
        <v>0</v>
      </c>
      <c r="L43" s="131">
        <f>IF(D43="Yes",'Activity Classification'!$F$17, 0)</f>
        <v>0</v>
      </c>
      <c r="M43" s="130" t="str">
        <f t="shared" ref="M43:M46" si="4">IFERROR(L43/(J43+L43+N43), "0")</f>
        <v>0</v>
      </c>
      <c r="N43" s="131">
        <f>IF(E43="Yes",'Activity Classification'!$F$18, 0)</f>
        <v>0</v>
      </c>
      <c r="O43" s="130" t="str">
        <f t="shared" ref="O43:O46" si="5">IFERROR(N43/(J43+L43+N43), "0")</f>
        <v>0</v>
      </c>
    </row>
    <row r="44" spans="1:15" x14ac:dyDescent="0.2">
      <c r="A44" s="131" t="s">
        <v>123</v>
      </c>
      <c r="B44" s="134"/>
      <c r="C44" s="138"/>
      <c r="D44" s="137"/>
      <c r="E44" s="138"/>
      <c r="F44" s="129"/>
      <c r="G44" s="131"/>
      <c r="H44" s="140">
        <f t="shared" si="2"/>
        <v>0</v>
      </c>
      <c r="J44" s="131">
        <f>IF(C44="Yes",'Activity Classification'!$F$16, 0)</f>
        <v>0</v>
      </c>
      <c r="K44" s="130" t="str">
        <f t="shared" si="3"/>
        <v>0</v>
      </c>
      <c r="L44" s="131">
        <f>IF(D44="Yes",'Activity Classification'!$F$17, 0)</f>
        <v>0</v>
      </c>
      <c r="M44" s="130" t="str">
        <f t="shared" si="4"/>
        <v>0</v>
      </c>
      <c r="N44" s="131">
        <f>IF(E44="Yes",'Activity Classification'!$F$18, 0)</f>
        <v>0</v>
      </c>
      <c r="O44" s="130" t="str">
        <f t="shared" si="5"/>
        <v>0</v>
      </c>
    </row>
    <row r="45" spans="1:15" x14ac:dyDescent="0.2">
      <c r="A45" s="131" t="s">
        <v>129</v>
      </c>
      <c r="B45" s="134"/>
      <c r="C45" s="136"/>
      <c r="D45" s="137"/>
      <c r="E45" s="138"/>
      <c r="F45" s="139"/>
      <c r="G45" s="131"/>
      <c r="H45" s="140">
        <f t="shared" si="2"/>
        <v>0</v>
      </c>
      <c r="J45" s="131">
        <f>IF(C45="Yes",'Activity Classification'!$F$16, 0)</f>
        <v>0</v>
      </c>
      <c r="K45" s="130" t="str">
        <f t="shared" si="3"/>
        <v>0</v>
      </c>
      <c r="L45" s="131">
        <f>IF(D45="Yes",'Activity Classification'!$F$17, 0)</f>
        <v>0</v>
      </c>
      <c r="M45" s="130" t="str">
        <f t="shared" si="4"/>
        <v>0</v>
      </c>
      <c r="N45" s="131">
        <f>IF(E45="Yes",'Activity Classification'!$F$18, 0)</f>
        <v>0</v>
      </c>
      <c r="O45" s="130" t="str">
        <f t="shared" si="5"/>
        <v>0</v>
      </c>
    </row>
    <row r="46" spans="1:15" x14ac:dyDescent="0.2">
      <c r="A46" s="131" t="s">
        <v>51</v>
      </c>
      <c r="B46" s="134"/>
      <c r="C46" s="138"/>
      <c r="D46" s="137"/>
      <c r="E46" s="138"/>
      <c r="F46" s="139"/>
      <c r="G46" s="131"/>
      <c r="H46" s="140">
        <f t="shared" si="2"/>
        <v>0</v>
      </c>
      <c r="J46" s="131">
        <f>IF(C46="Yes",'Activity Classification'!$F$16, 0)</f>
        <v>0</v>
      </c>
      <c r="K46" s="130" t="str">
        <f t="shared" si="3"/>
        <v>0</v>
      </c>
      <c r="L46" s="131">
        <f>IF(D46="Yes",'Activity Classification'!$F$17, 0)</f>
        <v>0</v>
      </c>
      <c r="M46" s="130" t="str">
        <f t="shared" si="4"/>
        <v>0</v>
      </c>
      <c r="N46" s="131">
        <f>IF(E46="Yes",'Activity Classification'!$F$18, 0)</f>
        <v>0</v>
      </c>
      <c r="O46" s="130" t="str">
        <f t="shared" si="5"/>
        <v>0</v>
      </c>
    </row>
    <row r="48" spans="1:15" x14ac:dyDescent="0.2">
      <c r="J48" s="102" t="s">
        <v>364</v>
      </c>
      <c r="K48" s="102" t="e">
        <f>SUMPRODUCT($H$42:$H$46,K42:K46)/'Activity Classification'!F16</f>
        <v>#DIV/0!</v>
      </c>
      <c r="L48" s="102" t="s">
        <v>364</v>
      </c>
      <c r="M48" s="102" t="e">
        <f>SUMPRODUCT($H$42:$H$46,M42:M46)/'Activity Classification'!F17</f>
        <v>#DIV/0!</v>
      </c>
      <c r="N48" s="102" t="s">
        <v>364</v>
      </c>
      <c r="O48" s="102" t="e">
        <f>SUMPRODUCT($H$42:$H$46,O42:O46)/'Activity Classification'!F18</f>
        <v>#DIV/0!</v>
      </c>
    </row>
  </sheetData>
  <sheetProtection password="F400" sheet="1" objects="1" scenarios="1" selectLockedCells="1"/>
  <mergeCells count="11">
    <mergeCell ref="A3:G4"/>
    <mergeCell ref="C40:E40"/>
    <mergeCell ref="A40:A41"/>
    <mergeCell ref="B40:B41"/>
    <mergeCell ref="G40:G41"/>
    <mergeCell ref="B5:G5"/>
    <mergeCell ref="J40:K40"/>
    <mergeCell ref="L40:M40"/>
    <mergeCell ref="N40:O40"/>
    <mergeCell ref="H40:H41"/>
    <mergeCell ref="F40:F41"/>
  </mergeCells>
  <phoneticPr fontId="30" type="noConversion"/>
  <dataValidations count="5">
    <dataValidation type="list" allowBlank="1" showInputMessage="1" showErrorMessage="1" sqref="D8:D36">
      <formula1>INDIRECT(C8)</formula1>
    </dataValidation>
    <dataValidation type="list" allowBlank="1" showInputMessage="1" showErrorMessage="1" sqref="C8:C36">
      <formula1>OST</formula1>
    </dataValidation>
    <dataValidation type="custom" showInputMessage="1" showErrorMessage="1" error="Must select type and specific activity" sqref="F42:F46 E8:G36">
      <formula1>NOT(AND(ISBLANK(D8)))</formula1>
    </dataValidation>
    <dataValidation type="list" allowBlank="1" showInputMessage="1" showErrorMessage="1" sqref="C42:E46">
      <formula1>Yes</formula1>
    </dataValidation>
    <dataValidation type="custom" showInputMessage="1" showErrorMessage="1" error="Must select type and specific activity" sqref="G42:G46">
      <formula1>NOT(AND(ISBLANK(F42)))</formula1>
    </dataValidation>
  </dataValidations>
  <pageMargins left="0.7" right="0.7" top="0.75" bottom="0.75" header="0.3" footer="0.3"/>
  <pageSetup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Menu</vt:lpstr>
      <vt:lpstr>Activity Definitions</vt:lpstr>
      <vt:lpstr>Activity Classification</vt:lpstr>
      <vt:lpstr>Indirect vs Direct</vt:lpstr>
      <vt:lpstr>Staff cost-OST</vt:lpstr>
      <vt:lpstr>Staff time-OST</vt:lpstr>
      <vt:lpstr>Staff unit cost-OST (HIDE)</vt:lpstr>
      <vt:lpstr>Staff unit cost-NSP</vt:lpstr>
      <vt:lpstr>Commodities-OST</vt:lpstr>
      <vt:lpstr>Commodities-NSP</vt:lpstr>
      <vt:lpstr>Medical equipment- NSP &amp; OST</vt:lpstr>
      <vt:lpstr>Other direct- NSP &amp; OST</vt:lpstr>
      <vt:lpstr>Nonmedical equipment- NSP &amp; OST</vt:lpstr>
      <vt:lpstr>Overhead- NSP &amp; OST</vt:lpstr>
      <vt:lpstr>OVERALL UNIT COSTS</vt:lpstr>
      <vt:lpstr>Dropdown 1-HIDE</vt:lpstr>
      <vt:lpstr>Dropdown 2-HIDE</vt:lpstr>
      <vt:lpstr>Costing_based_on</vt:lpstr>
      <vt:lpstr>NSP</vt:lpstr>
      <vt:lpstr>NSP_High</vt:lpstr>
      <vt:lpstr>NSP_Low</vt:lpstr>
      <vt:lpstr>NSP_Medium</vt:lpstr>
      <vt:lpstr>NSPactivities</vt:lpstr>
      <vt:lpstr>NSPADD</vt:lpstr>
      <vt:lpstr>NSPCORE</vt:lpstr>
      <vt:lpstr>NSPNON</vt:lpstr>
      <vt:lpstr>OST</vt:lpstr>
      <vt:lpstr>OST_High</vt:lpstr>
      <vt:lpstr>OST_Low</vt:lpstr>
      <vt:lpstr>OST_Medium</vt:lpstr>
      <vt:lpstr>OSTactivities</vt:lpstr>
      <vt:lpstr>OSTADD</vt:lpstr>
      <vt:lpstr>OSTCORE</vt:lpstr>
      <vt:lpstr>OSTNON</vt:lpstr>
      <vt:lpstr>Yes</vt:lpstr>
    </vt:vector>
  </TitlesOfParts>
  <Company>Futures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FGUser</dc:creator>
  <cp:lastModifiedBy>Cathy Barker</cp:lastModifiedBy>
  <dcterms:created xsi:type="dcterms:W3CDTF">2014-04-30T18:11:05Z</dcterms:created>
  <dcterms:modified xsi:type="dcterms:W3CDTF">2015-05-14T20:13:53Z</dcterms:modified>
</cp:coreProperties>
</file>